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320" windowHeight="13740"/>
  </bookViews>
  <sheets>
    <sheet name="Sheet1" sheetId="1" r:id="rId1"/>
    <sheet name="Chart1" sheetId="4" r:id="rId2"/>
    <sheet name="Chart1 (2)" sheetId="5" r:id="rId3"/>
    <sheet name="Sheet3" sheetId="3" r:id="rId4"/>
  </sheets>
  <definedNames>
    <definedName name="_xlnm.Print_Area" localSheetId="0">Sheet1!$A$6:$R$97</definedName>
    <definedName name="_xlnm.Print_Titles" localSheetId="0">Sheet1!$1:$7</definedName>
  </definedNames>
  <calcPr calcId="145621" concurrentCalc="0"/>
</workbook>
</file>

<file path=xl/calcChain.xml><?xml version="1.0" encoding="utf-8"?>
<calcChain xmlns="http://schemas.openxmlformats.org/spreadsheetml/2006/main">
  <c r="F37" i="1" l="1"/>
  <c r="F11" i="1"/>
  <c r="P37" i="1"/>
  <c r="Q37" i="1"/>
  <c r="F49" i="1"/>
  <c r="P49" i="1"/>
  <c r="Q49" i="1"/>
  <c r="F97" i="1"/>
  <c r="P97" i="1"/>
  <c r="Q97" i="1"/>
  <c r="F96" i="1"/>
  <c r="P96" i="1"/>
  <c r="Q96" i="1"/>
  <c r="F95" i="1"/>
  <c r="P95" i="1"/>
  <c r="Q95" i="1"/>
  <c r="F94" i="1"/>
  <c r="P94" i="1"/>
  <c r="Q94" i="1"/>
  <c r="F93" i="1"/>
  <c r="P93" i="1"/>
  <c r="Q93" i="1"/>
  <c r="F92" i="1"/>
  <c r="P92" i="1"/>
  <c r="Q92" i="1"/>
  <c r="F91" i="1"/>
  <c r="P91" i="1"/>
  <c r="Q91" i="1"/>
  <c r="F90" i="1"/>
  <c r="P90" i="1"/>
  <c r="Q90" i="1"/>
  <c r="F89" i="1"/>
  <c r="P89" i="1"/>
  <c r="Q89" i="1"/>
  <c r="F88" i="1"/>
  <c r="P88" i="1"/>
  <c r="Q88" i="1"/>
  <c r="F87" i="1"/>
  <c r="P87" i="1"/>
  <c r="Q87" i="1"/>
  <c r="F86" i="1"/>
  <c r="P86" i="1"/>
  <c r="Q86" i="1"/>
  <c r="F85" i="1"/>
  <c r="P85" i="1"/>
  <c r="Q85" i="1"/>
  <c r="F84" i="1"/>
  <c r="P84" i="1"/>
  <c r="Q84" i="1"/>
  <c r="F83" i="1"/>
  <c r="P83" i="1"/>
  <c r="Q83" i="1"/>
  <c r="F82" i="1"/>
  <c r="P82" i="1"/>
  <c r="Q82" i="1"/>
  <c r="F81" i="1"/>
  <c r="P81" i="1"/>
  <c r="Q81" i="1"/>
  <c r="F80" i="1"/>
  <c r="P80" i="1"/>
  <c r="Q80" i="1"/>
  <c r="F79" i="1"/>
  <c r="P79" i="1"/>
  <c r="Q79" i="1"/>
  <c r="F78" i="1"/>
  <c r="P78" i="1"/>
  <c r="Q78" i="1"/>
  <c r="F77" i="1"/>
  <c r="P77" i="1"/>
  <c r="Q77" i="1"/>
  <c r="F76" i="1"/>
  <c r="P76" i="1"/>
  <c r="Q76" i="1"/>
  <c r="F75" i="1"/>
  <c r="P75" i="1"/>
  <c r="Q75" i="1"/>
  <c r="F74" i="1"/>
  <c r="P74" i="1"/>
  <c r="Q74" i="1"/>
  <c r="F73" i="1"/>
  <c r="P73" i="1"/>
  <c r="Q73" i="1"/>
  <c r="F72" i="1"/>
  <c r="P72" i="1"/>
  <c r="Q72" i="1"/>
  <c r="F71" i="1"/>
  <c r="P71" i="1"/>
  <c r="Q71" i="1"/>
  <c r="F70" i="1"/>
  <c r="P70" i="1"/>
  <c r="Q70" i="1"/>
  <c r="F69" i="1"/>
  <c r="P69" i="1"/>
  <c r="Q69" i="1"/>
  <c r="F68" i="1"/>
  <c r="P68" i="1"/>
  <c r="Q68" i="1"/>
  <c r="F67" i="1"/>
  <c r="P67" i="1"/>
  <c r="Q67" i="1"/>
  <c r="F66" i="1"/>
  <c r="P66" i="1"/>
  <c r="Q66" i="1"/>
  <c r="F65" i="1"/>
  <c r="P65" i="1"/>
  <c r="Q65" i="1"/>
  <c r="F64" i="1"/>
  <c r="P64" i="1"/>
  <c r="Q64" i="1"/>
  <c r="F63" i="1"/>
  <c r="P63" i="1"/>
  <c r="Q63" i="1"/>
  <c r="F62" i="1"/>
  <c r="P62" i="1"/>
  <c r="Q62" i="1"/>
  <c r="F61" i="1"/>
  <c r="P61" i="1"/>
  <c r="Q61" i="1"/>
  <c r="F60" i="1"/>
  <c r="P60" i="1"/>
  <c r="Q60" i="1"/>
  <c r="F59" i="1"/>
  <c r="P59" i="1"/>
  <c r="Q59" i="1"/>
  <c r="F58" i="1"/>
  <c r="P58" i="1"/>
  <c r="Q58" i="1"/>
  <c r="F57" i="1"/>
  <c r="P57" i="1"/>
  <c r="F56" i="1"/>
  <c r="P56" i="1"/>
  <c r="F55" i="1"/>
  <c r="P55" i="1"/>
  <c r="F54" i="1"/>
  <c r="P54" i="1"/>
  <c r="F53" i="1"/>
  <c r="P53" i="1"/>
  <c r="F52" i="1"/>
  <c r="P52" i="1"/>
  <c r="F51" i="1"/>
  <c r="P51" i="1"/>
  <c r="F50" i="1"/>
  <c r="P50" i="1"/>
  <c r="F48" i="1"/>
  <c r="P48" i="1"/>
  <c r="F47" i="1"/>
  <c r="P47" i="1"/>
  <c r="F46" i="1"/>
  <c r="P46" i="1"/>
  <c r="F45" i="1"/>
  <c r="P45" i="1"/>
  <c r="F44" i="1"/>
  <c r="P44" i="1"/>
  <c r="F43" i="1"/>
  <c r="P43" i="1"/>
  <c r="F42" i="1"/>
  <c r="P42" i="1"/>
  <c r="F41" i="1"/>
  <c r="P41" i="1"/>
  <c r="F40" i="1"/>
  <c r="P40" i="1"/>
  <c r="F39" i="1"/>
  <c r="P39" i="1"/>
  <c r="F38" i="1"/>
  <c r="P38" i="1"/>
  <c r="F36" i="1"/>
  <c r="P36" i="1"/>
  <c r="F35" i="1"/>
  <c r="P35" i="1"/>
  <c r="F34" i="1"/>
  <c r="P34" i="1"/>
  <c r="F33" i="1"/>
  <c r="P33" i="1"/>
  <c r="F32" i="1"/>
  <c r="P32" i="1"/>
  <c r="F31" i="1"/>
  <c r="P31" i="1"/>
  <c r="F30" i="1"/>
  <c r="P30" i="1"/>
  <c r="L8" i="1"/>
  <c r="L97" i="1"/>
  <c r="M97" i="1"/>
  <c r="L96" i="1"/>
  <c r="M96" i="1"/>
  <c r="L95" i="1"/>
  <c r="M95" i="1"/>
  <c r="L94" i="1"/>
  <c r="M94" i="1"/>
  <c r="L93" i="1"/>
  <c r="M93" i="1"/>
  <c r="L92" i="1"/>
  <c r="M92" i="1"/>
  <c r="L91" i="1"/>
  <c r="M91" i="1"/>
  <c r="L90" i="1"/>
  <c r="M90" i="1"/>
  <c r="L89" i="1"/>
  <c r="M89" i="1"/>
  <c r="L88" i="1"/>
  <c r="M88" i="1"/>
  <c r="L87" i="1"/>
  <c r="M87" i="1"/>
  <c r="L86" i="1"/>
  <c r="M86" i="1"/>
  <c r="L85" i="1"/>
  <c r="M85" i="1"/>
  <c r="L84" i="1"/>
  <c r="M84" i="1"/>
  <c r="L83" i="1"/>
  <c r="M83" i="1"/>
  <c r="L82" i="1"/>
  <c r="M82" i="1"/>
  <c r="L81" i="1"/>
  <c r="M81" i="1"/>
  <c r="L80" i="1"/>
  <c r="M80" i="1"/>
  <c r="L79" i="1"/>
  <c r="M79" i="1"/>
  <c r="L78" i="1"/>
  <c r="M78" i="1"/>
  <c r="L77" i="1"/>
  <c r="M77" i="1"/>
  <c r="L76" i="1"/>
  <c r="M76" i="1"/>
  <c r="L75" i="1"/>
  <c r="M75" i="1"/>
  <c r="L74" i="1"/>
  <c r="M74" i="1"/>
  <c r="L73" i="1"/>
  <c r="M73" i="1"/>
  <c r="L72" i="1"/>
  <c r="M72" i="1"/>
  <c r="L71" i="1"/>
  <c r="M71" i="1"/>
  <c r="L70" i="1"/>
  <c r="M70" i="1"/>
  <c r="L69" i="1"/>
  <c r="M69" i="1"/>
  <c r="L68" i="1"/>
  <c r="M68" i="1"/>
  <c r="L67" i="1"/>
  <c r="M67" i="1"/>
  <c r="L66" i="1"/>
  <c r="M66" i="1"/>
  <c r="L65" i="1"/>
  <c r="M65" i="1"/>
  <c r="L64" i="1"/>
  <c r="M64" i="1"/>
  <c r="L63" i="1"/>
  <c r="M63" i="1"/>
  <c r="L62" i="1"/>
  <c r="M62" i="1"/>
  <c r="L61" i="1"/>
  <c r="M61" i="1"/>
  <c r="L60" i="1"/>
  <c r="M60" i="1"/>
  <c r="L59" i="1"/>
  <c r="M59" i="1"/>
  <c r="L58" i="1"/>
  <c r="L57" i="1"/>
  <c r="L56" i="1"/>
  <c r="L55" i="1"/>
  <c r="L54" i="1"/>
  <c r="L53" i="1"/>
  <c r="L52" i="1"/>
  <c r="L51" i="1"/>
  <c r="L50" i="1"/>
  <c r="L49" i="1"/>
  <c r="M49" i="1"/>
  <c r="L48" i="1"/>
  <c r="M48" i="1"/>
  <c r="L47" i="1"/>
  <c r="M47" i="1"/>
  <c r="L46" i="1"/>
  <c r="L45" i="1"/>
  <c r="L44" i="1"/>
  <c r="L43" i="1"/>
  <c r="M43" i="1"/>
  <c r="L42" i="1"/>
  <c r="L41" i="1"/>
  <c r="L40" i="1"/>
  <c r="L39" i="1"/>
  <c r="L38" i="1"/>
  <c r="L37" i="1"/>
  <c r="M37" i="1"/>
  <c r="L36" i="1"/>
  <c r="M36" i="1"/>
  <c r="L35" i="1"/>
  <c r="M35" i="1"/>
  <c r="L34" i="1"/>
  <c r="L33" i="1"/>
  <c r="M33" i="1"/>
  <c r="L32" i="1"/>
  <c r="L31" i="1"/>
  <c r="L30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49" i="1"/>
  <c r="J48" i="1"/>
  <c r="J47" i="1"/>
  <c r="J37" i="1"/>
  <c r="J36" i="1"/>
  <c r="J35" i="1"/>
  <c r="J33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L29" i="1"/>
  <c r="L28" i="1"/>
  <c r="L27" i="1"/>
  <c r="L26" i="1"/>
  <c r="F29" i="1"/>
  <c r="P29" i="1"/>
  <c r="F28" i="1"/>
  <c r="P28" i="1"/>
  <c r="F27" i="1"/>
  <c r="P27" i="1"/>
  <c r="F26" i="1"/>
  <c r="P26" i="1"/>
  <c r="L25" i="1"/>
  <c r="L24" i="1"/>
  <c r="M24" i="1"/>
  <c r="L23" i="1"/>
  <c r="M23" i="1"/>
  <c r="L22" i="1"/>
  <c r="M22" i="1"/>
  <c r="F25" i="1"/>
  <c r="P25" i="1"/>
  <c r="Q25" i="1"/>
  <c r="F24" i="1"/>
  <c r="P24" i="1"/>
  <c r="Q24" i="1"/>
  <c r="L21" i="1"/>
  <c r="L20" i="1"/>
  <c r="M20" i="1"/>
  <c r="L19" i="1"/>
  <c r="M19" i="1"/>
  <c r="L17" i="1"/>
  <c r="L16" i="1"/>
  <c r="L15" i="1"/>
  <c r="L12" i="1"/>
  <c r="J8" i="1"/>
  <c r="J12" i="1"/>
  <c r="F23" i="1"/>
  <c r="P23" i="1"/>
  <c r="Q23" i="1"/>
  <c r="F22" i="1"/>
  <c r="P22" i="1"/>
  <c r="Q22" i="1"/>
  <c r="F21" i="1"/>
  <c r="P21" i="1"/>
  <c r="Q21" i="1"/>
  <c r="F20" i="1"/>
  <c r="P20" i="1"/>
  <c r="Q20" i="1"/>
  <c r="F19" i="1"/>
  <c r="P19" i="1"/>
  <c r="Q19" i="1"/>
  <c r="F18" i="1"/>
  <c r="F17" i="1"/>
  <c r="F16" i="1"/>
  <c r="P16" i="1"/>
  <c r="F15" i="1"/>
  <c r="P15" i="1"/>
  <c r="F14" i="1"/>
  <c r="F13" i="1"/>
  <c r="F12" i="1"/>
  <c r="P12" i="1"/>
  <c r="P11" i="1"/>
  <c r="F10" i="1"/>
  <c r="F9" i="1"/>
  <c r="F8" i="1"/>
  <c r="M58" i="1"/>
  <c r="M57" i="1"/>
  <c r="M56" i="1"/>
  <c r="M55" i="1"/>
  <c r="M54" i="1"/>
  <c r="M53" i="1"/>
  <c r="M52" i="1"/>
  <c r="M51" i="1"/>
  <c r="M50" i="1"/>
  <c r="M46" i="1"/>
  <c r="M45" i="1"/>
  <c r="M44" i="1"/>
  <c r="M42" i="1"/>
  <c r="M41" i="1"/>
  <c r="M40" i="1"/>
  <c r="M39" i="1"/>
  <c r="M38" i="1"/>
  <c r="M34" i="1"/>
  <c r="M32" i="1"/>
  <c r="M31" i="1"/>
  <c r="M30" i="1"/>
  <c r="M29" i="1"/>
  <c r="M28" i="1"/>
  <c r="M27" i="1"/>
  <c r="M26" i="1"/>
  <c r="M25" i="1"/>
  <c r="M21" i="1"/>
  <c r="M17" i="1"/>
  <c r="M16" i="1"/>
  <c r="M15" i="1"/>
  <c r="M12" i="1"/>
  <c r="M8" i="1"/>
  <c r="J58" i="1"/>
  <c r="J57" i="1"/>
  <c r="J56" i="1"/>
  <c r="J55" i="1"/>
  <c r="J54" i="1"/>
  <c r="J53" i="1"/>
  <c r="J52" i="1"/>
  <c r="J51" i="1"/>
  <c r="J50" i="1"/>
  <c r="J46" i="1"/>
  <c r="J45" i="1"/>
  <c r="J44" i="1"/>
  <c r="J43" i="1"/>
  <c r="J42" i="1"/>
  <c r="J41" i="1"/>
  <c r="J40" i="1"/>
  <c r="J39" i="1"/>
  <c r="J38" i="1"/>
  <c r="J34" i="1"/>
  <c r="J32" i="1"/>
  <c r="J31" i="1"/>
  <c r="J30" i="1"/>
  <c r="J29" i="1"/>
  <c r="J28" i="1"/>
  <c r="J27" i="1"/>
  <c r="J26" i="1"/>
  <c r="J25" i="1"/>
  <c r="J21" i="1"/>
  <c r="J17" i="1"/>
  <c r="J16" i="1"/>
  <c r="J15" i="1"/>
  <c r="J13" i="1"/>
  <c r="Q27" i="1"/>
  <c r="Q28" i="1"/>
  <c r="Q29" i="1"/>
  <c r="Q30" i="1"/>
  <c r="Q31" i="1"/>
  <c r="Q32" i="1"/>
  <c r="Q34" i="1"/>
  <c r="Q38" i="1"/>
  <c r="Q39" i="1"/>
  <c r="Q40" i="1"/>
  <c r="Q41" i="1"/>
  <c r="Q42" i="1"/>
  <c r="Q43" i="1"/>
  <c r="Q44" i="1"/>
  <c r="Q45" i="1"/>
  <c r="Q46" i="1"/>
  <c r="Q50" i="1"/>
  <c r="Q51" i="1"/>
  <c r="Q52" i="1"/>
  <c r="Q53" i="1"/>
  <c r="Q54" i="1"/>
  <c r="Q55" i="1"/>
  <c r="Q56" i="1"/>
  <c r="Q57" i="1"/>
  <c r="Q12" i="1"/>
  <c r="Q15" i="1"/>
  <c r="Q16" i="1"/>
</calcChain>
</file>

<file path=xl/sharedStrings.xml><?xml version="1.0" encoding="utf-8"?>
<sst xmlns="http://schemas.openxmlformats.org/spreadsheetml/2006/main" count="63" uniqueCount="45">
  <si>
    <t>Time</t>
  </si>
  <si>
    <t>hr</t>
  </si>
  <si>
    <t>min</t>
  </si>
  <si>
    <t>sec</t>
  </si>
  <si>
    <t>Comments</t>
  </si>
  <si>
    <t>open valve</t>
  </si>
  <si>
    <t>gpm</t>
  </si>
  <si>
    <t>ft bgl</t>
  </si>
  <si>
    <t>mL</t>
  </si>
  <si>
    <t>Start Rossum Sand Testing</t>
  </si>
  <si>
    <t>few grains</t>
  </si>
  <si>
    <t>&lt;0.01</t>
  </si>
  <si>
    <t>Conductivity</t>
  </si>
  <si>
    <t>Temperature</t>
  </si>
  <si>
    <t>pH</t>
  </si>
  <si>
    <t>H2S</t>
  </si>
  <si>
    <t>Chloride</t>
  </si>
  <si>
    <t>Turbidity</t>
  </si>
  <si>
    <t>Sulfate</t>
  </si>
  <si>
    <t>SDI</t>
  </si>
  <si>
    <t>15 min</t>
  </si>
  <si>
    <t>Begin Rossum Testing</t>
  </si>
  <si>
    <t>Pump Rate</t>
  </si>
  <si>
    <t>Volume Pumped</t>
  </si>
  <si>
    <t>gallons</t>
  </si>
  <si>
    <t>Sand Content</t>
  </si>
  <si>
    <t>ppm</t>
  </si>
  <si>
    <t>Depth to Water</t>
  </si>
  <si>
    <t>Totalizer X1000</t>
  </si>
  <si>
    <t>Draw- down</t>
  </si>
  <si>
    <t>Sand in Rossum</t>
  </si>
  <si>
    <t>Date</t>
  </si>
  <si>
    <t>Elapse Time</t>
  </si>
  <si>
    <t>Trans</t>
  </si>
  <si>
    <t>Increase Rate</t>
  </si>
  <si>
    <t>Increase Rate; Begin SDI Test</t>
  </si>
  <si>
    <t>Complete increasing rate</t>
  </si>
  <si>
    <t>Increase rate to 1,458 gpm</t>
  </si>
  <si>
    <t>SDI: 2.4(5min), 2.3(10min),     2.0 (15 min)</t>
  </si>
  <si>
    <t>Was 1,445 gpm, Increase R.</t>
  </si>
  <si>
    <t>Decrease Rate</t>
  </si>
  <si>
    <t>Sawgrass Floridan Test Well Construction</t>
  </si>
  <si>
    <t xml:space="preserve"> City of Sunrise, Florida</t>
  </si>
  <si>
    <t>SGF-1 PUMP TEST</t>
  </si>
  <si>
    <t>72-Hour Constant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</si>
</sst>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/d;@"/>
  </numFmts>
  <fonts count="6" x14ac:knownFonts="1"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2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2" xfId="0" applyBorder="1"/>
    <xf numFmtId="2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165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en-US" sz="1200">
                <a:latin typeface="Arial" pitchFamily="34" charset="0"/>
                <a:cs typeface="Arial" pitchFamily="34" charset="0"/>
              </a:rPr>
              <a:t>SGF-1 Constant Rate Test </a:t>
            </a:r>
          </a:p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en-US" sz="1200">
                <a:latin typeface="Arial" pitchFamily="34" charset="0"/>
                <a:cs typeface="Arial" pitchFamily="34" charset="0"/>
              </a:rPr>
              <a:t>Sand Content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7.5290421066618346E-2"/>
          <c:y val="7.1862536929132192E-2"/>
          <c:w val="0.90440623817768351"/>
          <c:h val="0.8101706540066379"/>
        </c:manualLayout>
      </c:layout>
      <c:scatterChart>
        <c:scatterStyle val="lineMarker"/>
        <c:varyColors val="0"/>
        <c:ser>
          <c:idx val="1"/>
          <c:order val="0"/>
          <c:tx>
            <c:v>Sand Content</c:v>
          </c:tx>
          <c:spPr>
            <a:ln w="22225">
              <a:solidFill>
                <a:srgbClr val="C00000"/>
              </a:solidFill>
            </a:ln>
          </c:spPr>
          <c:marker>
            <c:symbol val="square"/>
            <c:size val="5"/>
          </c:marker>
          <c:xVal>
            <c:numRef>
              <c:f>Sheet1!$G$8:$G$97</c:f>
              <c:numCache>
                <c:formatCode>0.00</c:formatCode>
                <c:ptCount val="90"/>
                <c:pt idx="0">
                  <c:v>0</c:v>
                </c:pt>
                <c:pt idx="1">
                  <c:v>4.1666666666666664E-2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  <c:pt idx="5">
                  <c:v>0.15</c:v>
                </c:pt>
                <c:pt idx="6">
                  <c:v>0.15833333333333333</c:v>
                </c:pt>
                <c:pt idx="7">
                  <c:v>0.18333333333333332</c:v>
                </c:pt>
                <c:pt idx="8">
                  <c:v>0.25</c:v>
                </c:pt>
                <c:pt idx="9">
                  <c:v>0.33333333333333331</c:v>
                </c:pt>
                <c:pt idx="10">
                  <c:v>0.45</c:v>
                </c:pt>
                <c:pt idx="11">
                  <c:v>0.5</c:v>
                </c:pt>
                <c:pt idx="12">
                  <c:v>0.66666666666666663</c:v>
                </c:pt>
                <c:pt idx="13">
                  <c:v>0.8833333333333333</c:v>
                </c:pt>
                <c:pt idx="14">
                  <c:v>1.25</c:v>
                </c:pt>
                <c:pt idx="15">
                  <c:v>1.6</c:v>
                </c:pt>
                <c:pt idx="16">
                  <c:v>1.75</c:v>
                </c:pt>
                <c:pt idx="17">
                  <c:v>2.1666666666666665</c:v>
                </c:pt>
                <c:pt idx="18">
                  <c:v>2.5499999999999998</c:v>
                </c:pt>
                <c:pt idx="19">
                  <c:v>3.5166666666666666</c:v>
                </c:pt>
                <c:pt idx="20">
                  <c:v>4.333333333333333</c:v>
                </c:pt>
                <c:pt idx="21">
                  <c:v>4.5666666666666664</c:v>
                </c:pt>
                <c:pt idx="22">
                  <c:v>5.6166666666666671</c:v>
                </c:pt>
                <c:pt idx="23">
                  <c:v>6.55</c:v>
                </c:pt>
                <c:pt idx="24">
                  <c:v>7.583333333333333</c:v>
                </c:pt>
                <c:pt idx="25">
                  <c:v>8.5500000000000007</c:v>
                </c:pt>
                <c:pt idx="26">
                  <c:v>9.5</c:v>
                </c:pt>
                <c:pt idx="27">
                  <c:v>10.566666666666666</c:v>
                </c:pt>
                <c:pt idx="28">
                  <c:v>11.566666666666666</c:v>
                </c:pt>
                <c:pt idx="29">
                  <c:v>12.566666666666666</c:v>
                </c:pt>
                <c:pt idx="30">
                  <c:v>13.566666666666666</c:v>
                </c:pt>
                <c:pt idx="31">
                  <c:v>14.566666666666666</c:v>
                </c:pt>
                <c:pt idx="32">
                  <c:v>15.566666666666666</c:v>
                </c:pt>
                <c:pt idx="33">
                  <c:v>16.566666666666666</c:v>
                </c:pt>
                <c:pt idx="34">
                  <c:v>17.566666666666666</c:v>
                </c:pt>
                <c:pt idx="35">
                  <c:v>18.566666666666666</c:v>
                </c:pt>
                <c:pt idx="36">
                  <c:v>19.566666666666666</c:v>
                </c:pt>
                <c:pt idx="37">
                  <c:v>20.566666666666666</c:v>
                </c:pt>
                <c:pt idx="38">
                  <c:v>21.566666666666666</c:v>
                </c:pt>
                <c:pt idx="39">
                  <c:v>22.466666666666665</c:v>
                </c:pt>
                <c:pt idx="40">
                  <c:v>23.583333333333332</c:v>
                </c:pt>
                <c:pt idx="41">
                  <c:v>24.583333333333332</c:v>
                </c:pt>
                <c:pt idx="42">
                  <c:v>25.55</c:v>
                </c:pt>
                <c:pt idx="43">
                  <c:v>26.683333333333334</c:v>
                </c:pt>
                <c:pt idx="44">
                  <c:v>27.483333333333334</c:v>
                </c:pt>
                <c:pt idx="45">
                  <c:v>28.6</c:v>
                </c:pt>
                <c:pt idx="46">
                  <c:v>29.483333333333334</c:v>
                </c:pt>
                <c:pt idx="47">
                  <c:v>30.6</c:v>
                </c:pt>
                <c:pt idx="48">
                  <c:v>31.566666666666666</c:v>
                </c:pt>
                <c:pt idx="49">
                  <c:v>32.483333333333334</c:v>
                </c:pt>
                <c:pt idx="50">
                  <c:v>33.533333333333331</c:v>
                </c:pt>
                <c:pt idx="51">
                  <c:v>34.56666666666667</c:v>
                </c:pt>
                <c:pt idx="52">
                  <c:v>35.56666666666667</c:v>
                </c:pt>
                <c:pt idx="53">
                  <c:v>36.56666666666667</c:v>
                </c:pt>
                <c:pt idx="54">
                  <c:v>37.56666666666667</c:v>
                </c:pt>
                <c:pt idx="55">
                  <c:v>38.56666666666667</c:v>
                </c:pt>
                <c:pt idx="56">
                  <c:v>39.56666666666667</c:v>
                </c:pt>
                <c:pt idx="57">
                  <c:v>40.56666666666667</c:v>
                </c:pt>
                <c:pt idx="58">
                  <c:v>41.56666666666667</c:v>
                </c:pt>
                <c:pt idx="59">
                  <c:v>42.56666666666667</c:v>
                </c:pt>
                <c:pt idx="60">
                  <c:v>43.56666666666667</c:v>
                </c:pt>
                <c:pt idx="61">
                  <c:v>44.56666666666667</c:v>
                </c:pt>
                <c:pt idx="62">
                  <c:v>45.56666666666667</c:v>
                </c:pt>
                <c:pt idx="63">
                  <c:v>46.483333333333334</c:v>
                </c:pt>
                <c:pt idx="64">
                  <c:v>47.633333333333333</c:v>
                </c:pt>
                <c:pt idx="65">
                  <c:v>48.56666666666667</c:v>
                </c:pt>
                <c:pt idx="66">
                  <c:v>49.68333333333333</c:v>
                </c:pt>
                <c:pt idx="67">
                  <c:v>50.56666666666667</c:v>
                </c:pt>
                <c:pt idx="68">
                  <c:v>51.6</c:v>
                </c:pt>
                <c:pt idx="69">
                  <c:v>52.583333333333336</c:v>
                </c:pt>
                <c:pt idx="70">
                  <c:v>53.65</c:v>
                </c:pt>
                <c:pt idx="71">
                  <c:v>54.56666666666667</c:v>
                </c:pt>
                <c:pt idx="72">
                  <c:v>55.583333333333336</c:v>
                </c:pt>
                <c:pt idx="73">
                  <c:v>56.6</c:v>
                </c:pt>
                <c:pt idx="74">
                  <c:v>57.56666666666667</c:v>
                </c:pt>
                <c:pt idx="75">
                  <c:v>58.56666666666667</c:v>
                </c:pt>
                <c:pt idx="76">
                  <c:v>59.56666666666667</c:v>
                </c:pt>
                <c:pt idx="77">
                  <c:v>60.56666666666667</c:v>
                </c:pt>
                <c:pt idx="78">
                  <c:v>61.56666666666667</c:v>
                </c:pt>
                <c:pt idx="79">
                  <c:v>62.56666666666667</c:v>
                </c:pt>
                <c:pt idx="80">
                  <c:v>63.56666666666667</c:v>
                </c:pt>
                <c:pt idx="81">
                  <c:v>64.566666666666663</c:v>
                </c:pt>
                <c:pt idx="82">
                  <c:v>65.566666666666663</c:v>
                </c:pt>
                <c:pt idx="83">
                  <c:v>66.566666666666663</c:v>
                </c:pt>
                <c:pt idx="84">
                  <c:v>67.566666666666663</c:v>
                </c:pt>
                <c:pt idx="85">
                  <c:v>68.566666666666663</c:v>
                </c:pt>
                <c:pt idx="86">
                  <c:v>69.566666666666663</c:v>
                </c:pt>
                <c:pt idx="87">
                  <c:v>70.166666666666671</c:v>
                </c:pt>
                <c:pt idx="88">
                  <c:v>71.63333333333334</c:v>
                </c:pt>
                <c:pt idx="89">
                  <c:v>72.566666666666663</c:v>
                </c:pt>
              </c:numCache>
            </c:numRef>
          </c:xVal>
          <c:yVal>
            <c:numRef>
              <c:f>Sheet1!$Q$8:$Q$97</c:f>
              <c:numCache>
                <c:formatCode>General</c:formatCode>
                <c:ptCount val="90"/>
                <c:pt idx="3" formatCode="0">
                  <c:v>0</c:v>
                </c:pt>
                <c:pt idx="4" formatCode="0.00">
                  <c:v>3.5223077878841595E-2</c:v>
                </c:pt>
                <c:pt idx="7" formatCode="0.00">
                  <c:v>8.1284025874249835E-3</c:v>
                </c:pt>
                <c:pt idx="8" formatCode="0.00">
                  <c:v>0.25159341342029712</c:v>
                </c:pt>
                <c:pt idx="11" formatCode="0.00">
                  <c:v>0.41438915151578343</c:v>
                </c:pt>
                <c:pt idx="12" formatCode="0.00">
                  <c:v>0.59531962612126643</c:v>
                </c:pt>
                <c:pt idx="13" formatCode="0.00">
                  <c:v>0.54468677132229271</c:v>
                </c:pt>
                <c:pt idx="14" formatCode="0.00">
                  <c:v>0.52459903223806637</c:v>
                </c:pt>
                <c:pt idx="15" formatCode="0.00">
                  <c:v>0.40419925434736265</c:v>
                </c:pt>
                <c:pt idx="16" formatCode="0.00">
                  <c:v>0.5782893383093396</c:v>
                </c:pt>
                <c:pt idx="17" formatCode="0.00">
                  <c:v>0.50519155523438142</c:v>
                </c:pt>
                <c:pt idx="19" formatCode="0.00">
                  <c:v>0.51171541712602808</c:v>
                </c:pt>
                <c:pt idx="20" formatCode="0.00">
                  <c:v>0.43425712453366344</c:v>
                </c:pt>
                <c:pt idx="21" formatCode="0.00">
                  <c:v>0.43130299443479503</c:v>
                </c:pt>
                <c:pt idx="22" formatCode="0.00">
                  <c:v>0.47670330963845764</c:v>
                </c:pt>
                <c:pt idx="23" formatCode="0.00">
                  <c:v>0.46238789493460009</c:v>
                </c:pt>
                <c:pt idx="24" formatCode="0.00">
                  <c:v>0.4691197941688115</c:v>
                </c:pt>
                <c:pt idx="26" formatCode="0.00">
                  <c:v>0.4671495739899415</c:v>
                </c:pt>
                <c:pt idx="29" formatCode="0.00">
                  <c:v>0.42295890715086637</c:v>
                </c:pt>
                <c:pt idx="30" formatCode="0.00">
                  <c:v>0.39160926610200664</c:v>
                </c:pt>
                <c:pt idx="31" formatCode="0.00">
                  <c:v>0.36458620001101133</c:v>
                </c:pt>
                <c:pt idx="32" formatCode="0.00">
                  <c:v>0.39789383295087327</c:v>
                </c:pt>
                <c:pt idx="33" formatCode="0.00">
                  <c:v>0.37376686986138125</c:v>
                </c:pt>
                <c:pt idx="34" formatCode="0.00">
                  <c:v>0.40274124301676906</c:v>
                </c:pt>
                <c:pt idx="35" formatCode="0.00">
                  <c:v>0.42858183989577431</c:v>
                </c:pt>
                <c:pt idx="36" formatCode="0.00">
                  <c:v>0.40659388744280589</c:v>
                </c:pt>
                <c:pt idx="37" formatCode="0.00">
                  <c:v>0.42972441495130048</c:v>
                </c:pt>
                <c:pt idx="38" formatCode="0.00">
                  <c:v>0.4507024311755613</c:v>
                </c:pt>
                <c:pt idx="41" formatCode="0.00">
                  <c:v>0.50301573305384117</c:v>
                </c:pt>
                <c:pt idx="42" formatCode="0.00">
                  <c:v>0.48392844975837318</c:v>
                </c:pt>
                <c:pt idx="43" formatCode="0.00">
                  <c:v>0.49641043048790229</c:v>
                </c:pt>
                <c:pt idx="44" formatCode="0.00">
                  <c:v>0.48192110202124411</c:v>
                </c:pt>
                <c:pt idx="45" formatCode="0.00">
                  <c:v>0.46305536212324622</c:v>
                </c:pt>
                <c:pt idx="46" formatCode="0.00">
                  <c:v>0.47908975295675738</c:v>
                </c:pt>
                <c:pt idx="47" formatCode="0.00">
                  <c:v>0.49041140371851527</c:v>
                </c:pt>
                <c:pt idx="48" formatCode="0.00">
                  <c:v>0.44739553802180382</c:v>
                </c:pt>
                <c:pt idx="49" formatCode="0.00">
                  <c:v>0.48908362187128984</c:v>
                </c:pt>
                <c:pt idx="50" formatCode="0.00">
                  <c:v>0.50005365855391548</c:v>
                </c:pt>
                <c:pt idx="51" formatCode="0.00">
                  <c:v>0.48507258736264097</c:v>
                </c:pt>
                <c:pt idx="52" formatCode="0.00">
                  <c:v>0.47140536254847876</c:v>
                </c:pt>
                <c:pt idx="53" formatCode="0.00">
                  <c:v>0.4826181029300059</c:v>
                </c:pt>
                <c:pt idx="54" formatCode="0.00">
                  <c:v>0.46974542625705612</c:v>
                </c:pt>
                <c:pt idx="55" formatCode="0.00">
                  <c:v>0.48041868507621149</c:v>
                </c:pt>
                <c:pt idx="56" formatCode="0.00">
                  <c:v>0.46825362025047912</c:v>
                </c:pt>
                <c:pt idx="57" formatCode="0.00">
                  <c:v>0.47843653838311295</c:v>
                </c:pt>
                <c:pt idx="58" formatCode="0.00">
                  <c:v>0.46690563165365445</c:v>
                </c:pt>
                <c:pt idx="59" formatCode="0.00">
                  <c:v>0.47664098325947629</c:v>
                </c:pt>
                <c:pt idx="60" formatCode="0.00">
                  <c:v>0.48592864672860603</c:v>
                </c:pt>
                <c:pt idx="61" formatCode="0.00">
                  <c:v>0.47500685657924607</c:v>
                </c:pt>
                <c:pt idx="62" formatCode="0.00">
                  <c:v>0.4839221177712254</c:v>
                </c:pt>
                <c:pt idx="63" formatCode="0.00">
                  <c:v>0.47436359147299689</c:v>
                </c:pt>
                <c:pt idx="64" formatCode="0.00">
                  <c:v>0.46289308584424732</c:v>
                </c:pt>
                <c:pt idx="65" formatCode="0.00">
                  <c:v>0.45398364683160669</c:v>
                </c:pt>
                <c:pt idx="66" formatCode="0.00">
                  <c:v>0.46151521494198627</c:v>
                </c:pt>
                <c:pt idx="67" formatCode="0.00">
                  <c:v>0.45344117421185748</c:v>
                </c:pt>
                <c:pt idx="68" formatCode="0.00">
                  <c:v>0.44434741622992796</c:v>
                </c:pt>
                <c:pt idx="69" formatCode="0.00">
                  <c:v>0.43602603944606322</c:v>
                </c:pt>
                <c:pt idx="70" formatCode="0.00">
                  <c:v>0.44378119586034676</c:v>
                </c:pt>
                <c:pt idx="71" formatCode="0.00">
                  <c:v>0.43631584465303097</c:v>
                </c:pt>
                <c:pt idx="72" formatCode="0.00">
                  <c:v>0.42832447202915019</c:v>
                </c:pt>
                <c:pt idx="73" formatCode="0.00">
                  <c:v>0.43619910685871943</c:v>
                </c:pt>
                <c:pt idx="74" formatCode="0.00">
                  <c:v>0.44418144302931128</c:v>
                </c:pt>
                <c:pt idx="75" formatCode="0.00">
                  <c:v>0.45164225802760272</c:v>
                </c:pt>
                <c:pt idx="76" formatCode="0.00">
                  <c:v>0.44405056858043751</c:v>
                </c:pt>
                <c:pt idx="77" formatCode="0.00">
                  <c:v>0.43670987864661021</c:v>
                </c:pt>
                <c:pt idx="78" formatCode="0.00">
                  <c:v>0.44392820744440553</c:v>
                </c:pt>
                <c:pt idx="79" formatCode="0.00">
                  <c:v>0.43682440895216273</c:v>
                </c:pt>
                <c:pt idx="80" formatCode="0.00">
                  <c:v>0.42994438151099468</c:v>
                </c:pt>
                <c:pt idx="81" formatCode="0.00">
                  <c:v>0.42327771582016649</c:v>
                </c:pt>
                <c:pt idx="82" formatCode="0.00">
                  <c:v>0.41681463834231691</c:v>
                </c:pt>
                <c:pt idx="83" formatCode="0.00">
                  <c:v>0.43703279985027166</c:v>
                </c:pt>
                <c:pt idx="84" formatCode="0.00">
                  <c:v>0.48274622108302467</c:v>
                </c:pt>
                <c:pt idx="85" formatCode="0.00">
                  <c:v>0.50141137751848963</c:v>
                </c:pt>
                <c:pt idx="86" formatCode="0.00">
                  <c:v>0.50686765145233137</c:v>
                </c:pt>
                <c:pt idx="87" formatCode="0.00">
                  <c:v>0.50252875347295112</c:v>
                </c:pt>
                <c:pt idx="88" formatCode="0.00">
                  <c:v>0.49222887451507996</c:v>
                </c:pt>
                <c:pt idx="89" formatCode="0.00">
                  <c:v>0.49803869169990989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60704"/>
        <c:axId val="99962880"/>
      </c:scatterChart>
      <c:valAx>
        <c:axId val="99960704"/>
        <c:scaling>
          <c:orientation val="minMax"/>
          <c:max val="75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Elapsed  Time  From Start of Test (hours)</a:t>
                </a:r>
              </a:p>
            </c:rich>
          </c:tx>
          <c:layout>
            <c:manualLayout>
              <c:xMode val="edge"/>
              <c:yMode val="edge"/>
              <c:x val="0.36714274881616876"/>
              <c:y val="0.9507251776286352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9962880"/>
        <c:crosses val="autoZero"/>
        <c:crossBetween val="midCat"/>
        <c:majorUnit val="5"/>
        <c:minorUnit val="1"/>
      </c:valAx>
      <c:valAx>
        <c:axId val="99962880"/>
        <c:scaling>
          <c:orientation val="minMax"/>
          <c:max val="1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Sand Content (ppm)</a:t>
                </a:r>
              </a:p>
            </c:rich>
          </c:tx>
          <c:layout>
            <c:manualLayout>
              <c:xMode val="edge"/>
              <c:yMode val="edge"/>
              <c:x val="1.4644136528092009E-3"/>
              <c:y val="0.386690397463306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9960704"/>
        <c:crosses val="autoZero"/>
        <c:crossBetween val="midCat"/>
        <c:majorUnit val="0.1"/>
        <c:minorUnit val="0.05"/>
      </c:valAx>
    </c:plotArea>
    <c:plotVisOnly val="1"/>
    <c:dispBlanksAs val="span"/>
    <c:showDLblsOverMax val="0"/>
  </c:chart>
  <c:spPr>
    <a:ln>
      <a:solidFill>
        <a:sysClr val="windowText" lastClr="000000"/>
      </a:solidFill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en-US" sz="1200">
                <a:latin typeface="Arial" pitchFamily="34" charset="0"/>
                <a:cs typeface="Arial" pitchFamily="34" charset="0"/>
              </a:rPr>
              <a:t>SGF-1 Constant Rate Test </a:t>
            </a:r>
          </a:p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en-US" sz="1200">
                <a:latin typeface="Arial" pitchFamily="34" charset="0"/>
                <a:cs typeface="Arial" pitchFamily="34" charset="0"/>
              </a:rPr>
              <a:t>Pump Rate &amp; Water Levels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1591847827360274E-2"/>
          <c:y val="7.7528498597488629E-2"/>
          <c:w val="0.87323520818042089"/>
          <c:h val="0.84227777012732497"/>
        </c:manualLayout>
      </c:layout>
      <c:scatterChart>
        <c:scatterStyle val="lineMarker"/>
        <c:varyColors val="0"/>
        <c:ser>
          <c:idx val="0"/>
          <c:order val="0"/>
          <c:tx>
            <c:v>Depth to Water</c:v>
          </c:tx>
          <c:spPr>
            <a:ln w="22225">
              <a:solidFill>
                <a:schemeClr val="accent1"/>
              </a:solidFill>
            </a:ln>
          </c:spPr>
          <c:marker>
            <c:symbol val="diamond"/>
            <c:size val="5"/>
          </c:marker>
          <c:xVal>
            <c:numRef>
              <c:f>Sheet1!$G$8:$G$97</c:f>
              <c:numCache>
                <c:formatCode>0.00</c:formatCode>
                <c:ptCount val="90"/>
                <c:pt idx="0">
                  <c:v>0</c:v>
                </c:pt>
                <c:pt idx="1">
                  <c:v>4.1666666666666664E-2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  <c:pt idx="5">
                  <c:v>0.15</c:v>
                </c:pt>
                <c:pt idx="6">
                  <c:v>0.15833333333333333</c:v>
                </c:pt>
                <c:pt idx="7">
                  <c:v>0.18333333333333332</c:v>
                </c:pt>
                <c:pt idx="8">
                  <c:v>0.25</c:v>
                </c:pt>
                <c:pt idx="9">
                  <c:v>0.33333333333333331</c:v>
                </c:pt>
                <c:pt idx="10">
                  <c:v>0.45</c:v>
                </c:pt>
                <c:pt idx="11">
                  <c:v>0.5</c:v>
                </c:pt>
                <c:pt idx="12">
                  <c:v>0.66666666666666663</c:v>
                </c:pt>
                <c:pt idx="13">
                  <c:v>0.8833333333333333</c:v>
                </c:pt>
                <c:pt idx="14">
                  <c:v>1.25</c:v>
                </c:pt>
                <c:pt idx="15">
                  <c:v>1.6</c:v>
                </c:pt>
                <c:pt idx="16">
                  <c:v>1.75</c:v>
                </c:pt>
                <c:pt idx="17">
                  <c:v>2.1666666666666665</c:v>
                </c:pt>
                <c:pt idx="18">
                  <c:v>2.5499999999999998</c:v>
                </c:pt>
                <c:pt idx="19">
                  <c:v>3.5166666666666666</c:v>
                </c:pt>
                <c:pt idx="20">
                  <c:v>4.333333333333333</c:v>
                </c:pt>
                <c:pt idx="21">
                  <c:v>4.5666666666666664</c:v>
                </c:pt>
                <c:pt idx="22">
                  <c:v>5.6166666666666671</c:v>
                </c:pt>
                <c:pt idx="23">
                  <c:v>6.55</c:v>
                </c:pt>
                <c:pt idx="24">
                  <c:v>7.583333333333333</c:v>
                </c:pt>
                <c:pt idx="25">
                  <c:v>8.5500000000000007</c:v>
                </c:pt>
                <c:pt idx="26">
                  <c:v>9.5</c:v>
                </c:pt>
                <c:pt idx="27">
                  <c:v>10.566666666666666</c:v>
                </c:pt>
                <c:pt idx="28">
                  <c:v>11.566666666666666</c:v>
                </c:pt>
                <c:pt idx="29">
                  <c:v>12.566666666666666</c:v>
                </c:pt>
                <c:pt idx="30">
                  <c:v>13.566666666666666</c:v>
                </c:pt>
                <c:pt idx="31">
                  <c:v>14.566666666666666</c:v>
                </c:pt>
                <c:pt idx="32">
                  <c:v>15.566666666666666</c:v>
                </c:pt>
                <c:pt idx="33">
                  <c:v>16.566666666666666</c:v>
                </c:pt>
                <c:pt idx="34">
                  <c:v>17.566666666666666</c:v>
                </c:pt>
                <c:pt idx="35">
                  <c:v>18.566666666666666</c:v>
                </c:pt>
                <c:pt idx="36">
                  <c:v>19.566666666666666</c:v>
                </c:pt>
                <c:pt idx="37">
                  <c:v>20.566666666666666</c:v>
                </c:pt>
                <c:pt idx="38">
                  <c:v>21.566666666666666</c:v>
                </c:pt>
                <c:pt idx="39">
                  <c:v>22.466666666666665</c:v>
                </c:pt>
                <c:pt idx="40">
                  <c:v>23.583333333333332</c:v>
                </c:pt>
                <c:pt idx="41">
                  <c:v>24.583333333333332</c:v>
                </c:pt>
                <c:pt idx="42">
                  <c:v>25.55</c:v>
                </c:pt>
                <c:pt idx="43">
                  <c:v>26.683333333333334</c:v>
                </c:pt>
                <c:pt idx="44">
                  <c:v>27.483333333333334</c:v>
                </c:pt>
                <c:pt idx="45">
                  <c:v>28.6</c:v>
                </c:pt>
                <c:pt idx="46">
                  <c:v>29.483333333333334</c:v>
                </c:pt>
                <c:pt idx="47">
                  <c:v>30.6</c:v>
                </c:pt>
                <c:pt idx="48">
                  <c:v>31.566666666666666</c:v>
                </c:pt>
                <c:pt idx="49">
                  <c:v>32.483333333333334</c:v>
                </c:pt>
                <c:pt idx="50">
                  <c:v>33.533333333333331</c:v>
                </c:pt>
                <c:pt idx="51">
                  <c:v>34.56666666666667</c:v>
                </c:pt>
                <c:pt idx="52">
                  <c:v>35.56666666666667</c:v>
                </c:pt>
                <c:pt idx="53">
                  <c:v>36.56666666666667</c:v>
                </c:pt>
                <c:pt idx="54">
                  <c:v>37.56666666666667</c:v>
                </c:pt>
                <c:pt idx="55">
                  <c:v>38.56666666666667</c:v>
                </c:pt>
                <c:pt idx="56">
                  <c:v>39.56666666666667</c:v>
                </c:pt>
                <c:pt idx="57">
                  <c:v>40.56666666666667</c:v>
                </c:pt>
                <c:pt idx="58">
                  <c:v>41.56666666666667</c:v>
                </c:pt>
                <c:pt idx="59">
                  <c:v>42.56666666666667</c:v>
                </c:pt>
                <c:pt idx="60">
                  <c:v>43.56666666666667</c:v>
                </c:pt>
                <c:pt idx="61">
                  <c:v>44.56666666666667</c:v>
                </c:pt>
                <c:pt idx="62">
                  <c:v>45.56666666666667</c:v>
                </c:pt>
                <c:pt idx="63">
                  <c:v>46.483333333333334</c:v>
                </c:pt>
                <c:pt idx="64">
                  <c:v>47.633333333333333</c:v>
                </c:pt>
                <c:pt idx="65">
                  <c:v>48.56666666666667</c:v>
                </c:pt>
                <c:pt idx="66">
                  <c:v>49.68333333333333</c:v>
                </c:pt>
                <c:pt idx="67">
                  <c:v>50.56666666666667</c:v>
                </c:pt>
                <c:pt idx="68">
                  <c:v>51.6</c:v>
                </c:pt>
                <c:pt idx="69">
                  <c:v>52.583333333333336</c:v>
                </c:pt>
                <c:pt idx="70">
                  <c:v>53.65</c:v>
                </c:pt>
                <c:pt idx="71">
                  <c:v>54.56666666666667</c:v>
                </c:pt>
                <c:pt idx="72">
                  <c:v>55.583333333333336</c:v>
                </c:pt>
                <c:pt idx="73">
                  <c:v>56.6</c:v>
                </c:pt>
                <c:pt idx="74">
                  <c:v>57.56666666666667</c:v>
                </c:pt>
                <c:pt idx="75">
                  <c:v>58.56666666666667</c:v>
                </c:pt>
                <c:pt idx="76">
                  <c:v>59.56666666666667</c:v>
                </c:pt>
                <c:pt idx="77">
                  <c:v>60.56666666666667</c:v>
                </c:pt>
                <c:pt idx="78">
                  <c:v>61.56666666666667</c:v>
                </c:pt>
                <c:pt idx="79">
                  <c:v>62.56666666666667</c:v>
                </c:pt>
                <c:pt idx="80">
                  <c:v>63.56666666666667</c:v>
                </c:pt>
                <c:pt idx="81">
                  <c:v>64.566666666666663</c:v>
                </c:pt>
                <c:pt idx="82">
                  <c:v>65.566666666666663</c:v>
                </c:pt>
                <c:pt idx="83">
                  <c:v>66.566666666666663</c:v>
                </c:pt>
                <c:pt idx="84">
                  <c:v>67.566666666666663</c:v>
                </c:pt>
                <c:pt idx="85">
                  <c:v>68.566666666666663</c:v>
                </c:pt>
                <c:pt idx="86">
                  <c:v>69.566666666666663</c:v>
                </c:pt>
                <c:pt idx="87">
                  <c:v>70.166666666666671</c:v>
                </c:pt>
                <c:pt idx="88">
                  <c:v>71.63333333333334</c:v>
                </c:pt>
                <c:pt idx="89">
                  <c:v>72.566666666666663</c:v>
                </c:pt>
              </c:numCache>
            </c:numRef>
          </c:xVal>
          <c:yVal>
            <c:numRef>
              <c:f>Sheet1!$L$8:$L$97</c:f>
              <c:numCache>
                <c:formatCode>General</c:formatCode>
                <c:ptCount val="90"/>
                <c:pt idx="0">
                  <c:v>-38.599999999999994</c:v>
                </c:pt>
                <c:pt idx="4">
                  <c:v>-8.5</c:v>
                </c:pt>
                <c:pt idx="7">
                  <c:v>-6</c:v>
                </c:pt>
                <c:pt idx="8">
                  <c:v>-5.5</c:v>
                </c:pt>
                <c:pt idx="9">
                  <c:v>-4.5</c:v>
                </c:pt>
                <c:pt idx="11">
                  <c:v>-2.9000000000000057</c:v>
                </c:pt>
                <c:pt idx="12">
                  <c:v>-1.7000000000000028</c:v>
                </c:pt>
                <c:pt idx="13">
                  <c:v>-0.59999999999999432</c:v>
                </c:pt>
                <c:pt idx="14">
                  <c:v>0.70000000000000284</c:v>
                </c:pt>
                <c:pt idx="15">
                  <c:v>1.8619999999999948</c:v>
                </c:pt>
                <c:pt idx="16">
                  <c:v>2.2000000000000028</c:v>
                </c:pt>
                <c:pt idx="17">
                  <c:v>2.8400000000000034</c:v>
                </c:pt>
                <c:pt idx="18">
                  <c:v>3.8640000000000043</c:v>
                </c:pt>
                <c:pt idx="19">
                  <c:v>4.8769999999999953</c:v>
                </c:pt>
                <c:pt idx="20">
                  <c:v>5.7000000000000028</c:v>
                </c:pt>
                <c:pt idx="21">
                  <c:v>5.7849999999999966</c:v>
                </c:pt>
                <c:pt idx="22">
                  <c:v>6.1350000000000051</c:v>
                </c:pt>
                <c:pt idx="23">
                  <c:v>7.5999999999999943</c:v>
                </c:pt>
                <c:pt idx="24">
                  <c:v>8.2750000000000057</c:v>
                </c:pt>
                <c:pt idx="25">
                  <c:v>8.679000000000002</c:v>
                </c:pt>
                <c:pt idx="26">
                  <c:v>9.0439999999999969</c:v>
                </c:pt>
                <c:pt idx="27">
                  <c:v>9.3310000000000031</c:v>
                </c:pt>
                <c:pt idx="28">
                  <c:v>9.8979999999999961</c:v>
                </c:pt>
                <c:pt idx="29">
                  <c:v>10.310000000000002</c:v>
                </c:pt>
                <c:pt idx="30">
                  <c:v>10.361000000000004</c:v>
                </c:pt>
                <c:pt idx="31">
                  <c:v>10.774000000000001</c:v>
                </c:pt>
                <c:pt idx="32">
                  <c:v>11.019000000000005</c:v>
                </c:pt>
                <c:pt idx="33">
                  <c:v>11.350999999999999</c:v>
                </c:pt>
                <c:pt idx="34">
                  <c:v>11.545000000000002</c:v>
                </c:pt>
                <c:pt idx="35">
                  <c:v>11.546000000000006</c:v>
                </c:pt>
                <c:pt idx="36">
                  <c:v>11.935000000000002</c:v>
                </c:pt>
                <c:pt idx="37">
                  <c:v>11.986999999999995</c:v>
                </c:pt>
                <c:pt idx="38">
                  <c:v>12.739999999999995</c:v>
                </c:pt>
                <c:pt idx="39">
                  <c:v>12.75</c:v>
                </c:pt>
                <c:pt idx="40">
                  <c:v>12.759</c:v>
                </c:pt>
                <c:pt idx="41">
                  <c:v>13.174999999999997</c:v>
                </c:pt>
                <c:pt idx="42">
                  <c:v>13.091999999999999</c:v>
                </c:pt>
                <c:pt idx="43">
                  <c:v>13.325000000000003</c:v>
                </c:pt>
                <c:pt idx="44">
                  <c:v>14.093999999999994</c:v>
                </c:pt>
                <c:pt idx="45">
                  <c:v>13.718000000000004</c:v>
                </c:pt>
                <c:pt idx="46">
                  <c:v>13.695999999999998</c:v>
                </c:pt>
                <c:pt idx="47">
                  <c:v>13.274000000000001</c:v>
                </c:pt>
                <c:pt idx="48">
                  <c:v>13.796999999999997</c:v>
                </c:pt>
                <c:pt idx="49">
                  <c:v>13.885999999999996</c:v>
                </c:pt>
                <c:pt idx="50">
                  <c:v>14.186999999999998</c:v>
                </c:pt>
                <c:pt idx="51">
                  <c:v>14.581999999999994</c:v>
                </c:pt>
                <c:pt idx="52">
                  <c:v>14.725999999999999</c:v>
                </c:pt>
                <c:pt idx="53">
                  <c:v>14.730000000000004</c:v>
                </c:pt>
                <c:pt idx="54">
                  <c:v>14.977000000000004</c:v>
                </c:pt>
                <c:pt idx="55">
                  <c:v>14.947000000000003</c:v>
                </c:pt>
                <c:pt idx="56">
                  <c:v>14.995000000000005</c:v>
                </c:pt>
                <c:pt idx="57">
                  <c:v>15.075000000000003</c:v>
                </c:pt>
                <c:pt idx="58">
                  <c:v>15.228999999999999</c:v>
                </c:pt>
                <c:pt idx="59">
                  <c:v>15.188999999999993</c:v>
                </c:pt>
                <c:pt idx="60">
                  <c:v>15.162000000000006</c:v>
                </c:pt>
                <c:pt idx="61">
                  <c:v>15.037999999999997</c:v>
                </c:pt>
                <c:pt idx="62">
                  <c:v>15.625</c:v>
                </c:pt>
                <c:pt idx="63">
                  <c:v>15.638999999999996</c:v>
                </c:pt>
                <c:pt idx="64">
                  <c:v>15.884</c:v>
                </c:pt>
                <c:pt idx="65">
                  <c:v>15.623999999999995</c:v>
                </c:pt>
                <c:pt idx="66">
                  <c:v>15.572999999999993</c:v>
                </c:pt>
                <c:pt idx="67">
                  <c:v>15.694000000000003</c:v>
                </c:pt>
                <c:pt idx="68">
                  <c:v>15.891000000000005</c:v>
                </c:pt>
                <c:pt idx="69">
                  <c:v>15.840000000000003</c:v>
                </c:pt>
                <c:pt idx="70">
                  <c:v>16.245000000000005</c:v>
                </c:pt>
                <c:pt idx="71">
                  <c:v>16.159000000000006</c:v>
                </c:pt>
                <c:pt idx="72">
                  <c:v>15.575000000000003</c:v>
                </c:pt>
                <c:pt idx="73">
                  <c:v>16.343999999999994</c:v>
                </c:pt>
                <c:pt idx="74">
                  <c:v>16.561000000000007</c:v>
                </c:pt>
                <c:pt idx="75">
                  <c:v>16.802000000000007</c:v>
                </c:pt>
                <c:pt idx="76">
                  <c:v>16.951999999999998</c:v>
                </c:pt>
                <c:pt idx="77">
                  <c:v>16.847999999999999</c:v>
                </c:pt>
                <c:pt idx="78">
                  <c:v>16.757000000000005</c:v>
                </c:pt>
                <c:pt idx="79">
                  <c:v>16.995999999999995</c:v>
                </c:pt>
                <c:pt idx="80">
                  <c:v>16.055000000000007</c:v>
                </c:pt>
                <c:pt idx="81">
                  <c:v>16.876999999999995</c:v>
                </c:pt>
                <c:pt idx="82">
                  <c:v>17.149000000000001</c:v>
                </c:pt>
                <c:pt idx="83">
                  <c:v>17.994</c:v>
                </c:pt>
                <c:pt idx="84">
                  <c:v>17.228999999999999</c:v>
                </c:pt>
                <c:pt idx="85">
                  <c:v>17.132000000000005</c:v>
                </c:pt>
                <c:pt idx="86">
                  <c:v>17.480999999999995</c:v>
                </c:pt>
                <c:pt idx="87">
                  <c:v>17.269999999999996</c:v>
                </c:pt>
                <c:pt idx="88">
                  <c:v>17.447000000000003</c:v>
                </c:pt>
                <c:pt idx="89">
                  <c:v>17.406000000000006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99744"/>
        <c:axId val="100001664"/>
      </c:scatterChart>
      <c:scatterChart>
        <c:scatterStyle val="lineMarker"/>
        <c:varyColors val="0"/>
        <c:ser>
          <c:idx val="1"/>
          <c:order val="1"/>
          <c:tx>
            <c:v>Pump Rate</c:v>
          </c:tx>
          <c:spPr>
            <a:ln w="12700">
              <a:solidFill>
                <a:srgbClr val="C00000"/>
              </a:solidFill>
            </a:ln>
          </c:spPr>
          <c:marker>
            <c:symbol val="square"/>
            <c:size val="3"/>
          </c:marker>
          <c:xVal>
            <c:numRef>
              <c:f>Sheet1!$G$8:$G$97</c:f>
              <c:numCache>
                <c:formatCode>0.00</c:formatCode>
                <c:ptCount val="90"/>
                <c:pt idx="0">
                  <c:v>0</c:v>
                </c:pt>
                <c:pt idx="1">
                  <c:v>4.1666666666666664E-2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  <c:pt idx="5">
                  <c:v>0.15</c:v>
                </c:pt>
                <c:pt idx="6">
                  <c:v>0.15833333333333333</c:v>
                </c:pt>
                <c:pt idx="7">
                  <c:v>0.18333333333333332</c:v>
                </c:pt>
                <c:pt idx="8">
                  <c:v>0.25</c:v>
                </c:pt>
                <c:pt idx="9">
                  <c:v>0.33333333333333331</c:v>
                </c:pt>
                <c:pt idx="10">
                  <c:v>0.45</c:v>
                </c:pt>
                <c:pt idx="11">
                  <c:v>0.5</c:v>
                </c:pt>
                <c:pt idx="12">
                  <c:v>0.66666666666666663</c:v>
                </c:pt>
                <c:pt idx="13">
                  <c:v>0.8833333333333333</c:v>
                </c:pt>
                <c:pt idx="14">
                  <c:v>1.25</c:v>
                </c:pt>
                <c:pt idx="15">
                  <c:v>1.6</c:v>
                </c:pt>
                <c:pt idx="16">
                  <c:v>1.75</c:v>
                </c:pt>
                <c:pt idx="17">
                  <c:v>2.1666666666666665</c:v>
                </c:pt>
                <c:pt idx="18">
                  <c:v>2.5499999999999998</c:v>
                </c:pt>
                <c:pt idx="19">
                  <c:v>3.5166666666666666</c:v>
                </c:pt>
                <c:pt idx="20">
                  <c:v>4.333333333333333</c:v>
                </c:pt>
                <c:pt idx="21">
                  <c:v>4.5666666666666664</c:v>
                </c:pt>
                <c:pt idx="22">
                  <c:v>5.6166666666666671</c:v>
                </c:pt>
                <c:pt idx="23">
                  <c:v>6.55</c:v>
                </c:pt>
                <c:pt idx="24">
                  <c:v>7.583333333333333</c:v>
                </c:pt>
                <c:pt idx="25">
                  <c:v>8.5500000000000007</c:v>
                </c:pt>
                <c:pt idx="26">
                  <c:v>9.5</c:v>
                </c:pt>
                <c:pt idx="27">
                  <c:v>10.566666666666666</c:v>
                </c:pt>
                <c:pt idx="28">
                  <c:v>11.566666666666666</c:v>
                </c:pt>
                <c:pt idx="29">
                  <c:v>12.566666666666666</c:v>
                </c:pt>
                <c:pt idx="30">
                  <c:v>13.566666666666666</c:v>
                </c:pt>
                <c:pt idx="31">
                  <c:v>14.566666666666666</c:v>
                </c:pt>
                <c:pt idx="32">
                  <c:v>15.566666666666666</c:v>
                </c:pt>
                <c:pt idx="33">
                  <c:v>16.566666666666666</c:v>
                </c:pt>
                <c:pt idx="34">
                  <c:v>17.566666666666666</c:v>
                </c:pt>
                <c:pt idx="35">
                  <c:v>18.566666666666666</c:v>
                </c:pt>
                <c:pt idx="36">
                  <c:v>19.566666666666666</c:v>
                </c:pt>
                <c:pt idx="37">
                  <c:v>20.566666666666666</c:v>
                </c:pt>
                <c:pt idx="38">
                  <c:v>21.566666666666666</c:v>
                </c:pt>
                <c:pt idx="39">
                  <c:v>22.466666666666665</c:v>
                </c:pt>
                <c:pt idx="40">
                  <c:v>23.583333333333332</c:v>
                </c:pt>
                <c:pt idx="41">
                  <c:v>24.583333333333332</c:v>
                </c:pt>
                <c:pt idx="42">
                  <c:v>25.55</c:v>
                </c:pt>
                <c:pt idx="43">
                  <c:v>26.683333333333334</c:v>
                </c:pt>
                <c:pt idx="44">
                  <c:v>27.483333333333334</c:v>
                </c:pt>
                <c:pt idx="45">
                  <c:v>28.6</c:v>
                </c:pt>
                <c:pt idx="46">
                  <c:v>29.483333333333334</c:v>
                </c:pt>
                <c:pt idx="47">
                  <c:v>30.6</c:v>
                </c:pt>
                <c:pt idx="48">
                  <c:v>31.566666666666666</c:v>
                </c:pt>
                <c:pt idx="49">
                  <c:v>32.483333333333334</c:v>
                </c:pt>
                <c:pt idx="50">
                  <c:v>33.533333333333331</c:v>
                </c:pt>
                <c:pt idx="51">
                  <c:v>34.56666666666667</c:v>
                </c:pt>
                <c:pt idx="52">
                  <c:v>35.56666666666667</c:v>
                </c:pt>
                <c:pt idx="53">
                  <c:v>36.56666666666667</c:v>
                </c:pt>
                <c:pt idx="54">
                  <c:v>37.56666666666667</c:v>
                </c:pt>
                <c:pt idx="55">
                  <c:v>38.56666666666667</c:v>
                </c:pt>
                <c:pt idx="56">
                  <c:v>39.56666666666667</c:v>
                </c:pt>
                <c:pt idx="57">
                  <c:v>40.56666666666667</c:v>
                </c:pt>
                <c:pt idx="58">
                  <c:v>41.56666666666667</c:v>
                </c:pt>
                <c:pt idx="59">
                  <c:v>42.56666666666667</c:v>
                </c:pt>
                <c:pt idx="60">
                  <c:v>43.56666666666667</c:v>
                </c:pt>
                <c:pt idx="61">
                  <c:v>44.56666666666667</c:v>
                </c:pt>
                <c:pt idx="62">
                  <c:v>45.56666666666667</c:v>
                </c:pt>
                <c:pt idx="63">
                  <c:v>46.483333333333334</c:v>
                </c:pt>
                <c:pt idx="64">
                  <c:v>47.633333333333333</c:v>
                </c:pt>
                <c:pt idx="65">
                  <c:v>48.56666666666667</c:v>
                </c:pt>
                <c:pt idx="66">
                  <c:v>49.68333333333333</c:v>
                </c:pt>
                <c:pt idx="67">
                  <c:v>50.56666666666667</c:v>
                </c:pt>
                <c:pt idx="68">
                  <c:v>51.6</c:v>
                </c:pt>
                <c:pt idx="69">
                  <c:v>52.583333333333336</c:v>
                </c:pt>
                <c:pt idx="70">
                  <c:v>53.65</c:v>
                </c:pt>
                <c:pt idx="71">
                  <c:v>54.56666666666667</c:v>
                </c:pt>
                <c:pt idx="72">
                  <c:v>55.583333333333336</c:v>
                </c:pt>
                <c:pt idx="73">
                  <c:v>56.6</c:v>
                </c:pt>
                <c:pt idx="74">
                  <c:v>57.56666666666667</c:v>
                </c:pt>
                <c:pt idx="75">
                  <c:v>58.56666666666667</c:v>
                </c:pt>
                <c:pt idx="76">
                  <c:v>59.56666666666667</c:v>
                </c:pt>
                <c:pt idx="77">
                  <c:v>60.56666666666667</c:v>
                </c:pt>
                <c:pt idx="78">
                  <c:v>61.56666666666667</c:v>
                </c:pt>
                <c:pt idx="79">
                  <c:v>62.56666666666667</c:v>
                </c:pt>
                <c:pt idx="80">
                  <c:v>63.56666666666667</c:v>
                </c:pt>
                <c:pt idx="81">
                  <c:v>64.566666666666663</c:v>
                </c:pt>
                <c:pt idx="82">
                  <c:v>65.566666666666663</c:v>
                </c:pt>
                <c:pt idx="83">
                  <c:v>66.566666666666663</c:v>
                </c:pt>
                <c:pt idx="84">
                  <c:v>67.566666666666663</c:v>
                </c:pt>
                <c:pt idx="85">
                  <c:v>68.566666666666663</c:v>
                </c:pt>
                <c:pt idx="86">
                  <c:v>69.566666666666663</c:v>
                </c:pt>
                <c:pt idx="87">
                  <c:v>70.166666666666671</c:v>
                </c:pt>
                <c:pt idx="88">
                  <c:v>71.63333333333334</c:v>
                </c:pt>
                <c:pt idx="89">
                  <c:v>72.566666666666663</c:v>
                </c:pt>
              </c:numCache>
            </c:numRef>
          </c:xVal>
          <c:yVal>
            <c:numRef>
              <c:f>Sheet1!$H$8:$H$97</c:f>
              <c:numCache>
                <c:formatCode>General</c:formatCode>
                <c:ptCount val="90"/>
                <c:pt idx="2">
                  <c:v>1391</c:v>
                </c:pt>
                <c:pt idx="3">
                  <c:v>1460</c:v>
                </c:pt>
                <c:pt idx="4">
                  <c:v>1444</c:v>
                </c:pt>
                <c:pt idx="5">
                  <c:v>1430</c:v>
                </c:pt>
                <c:pt idx="7">
                  <c:v>1464</c:v>
                </c:pt>
                <c:pt idx="8">
                  <c:v>1451</c:v>
                </c:pt>
                <c:pt idx="9">
                  <c:v>1445</c:v>
                </c:pt>
                <c:pt idx="11">
                  <c:v>1457</c:v>
                </c:pt>
                <c:pt idx="12">
                  <c:v>1458</c:v>
                </c:pt>
                <c:pt idx="13">
                  <c:v>1445</c:v>
                </c:pt>
                <c:pt idx="14">
                  <c:v>1443</c:v>
                </c:pt>
                <c:pt idx="15">
                  <c:v>1453</c:v>
                </c:pt>
                <c:pt idx="16">
                  <c:v>1456</c:v>
                </c:pt>
                <c:pt idx="17">
                  <c:v>1448</c:v>
                </c:pt>
                <c:pt idx="18">
                  <c:v>1455</c:v>
                </c:pt>
                <c:pt idx="19">
                  <c:v>1452</c:v>
                </c:pt>
                <c:pt idx="20">
                  <c:v>1448</c:v>
                </c:pt>
                <c:pt idx="21">
                  <c:v>1465</c:v>
                </c:pt>
                <c:pt idx="22">
                  <c:v>1460</c:v>
                </c:pt>
                <c:pt idx="23">
                  <c:v>1462</c:v>
                </c:pt>
                <c:pt idx="24">
                  <c:v>1458</c:v>
                </c:pt>
                <c:pt idx="25">
                  <c:v>1452</c:v>
                </c:pt>
                <c:pt idx="26">
                  <c:v>1450</c:v>
                </c:pt>
                <c:pt idx="27">
                  <c:v>1451</c:v>
                </c:pt>
                <c:pt idx="28">
                  <c:v>1450</c:v>
                </c:pt>
                <c:pt idx="29">
                  <c:v>1451</c:v>
                </c:pt>
                <c:pt idx="30">
                  <c:v>1449</c:v>
                </c:pt>
                <c:pt idx="31">
                  <c:v>1450</c:v>
                </c:pt>
                <c:pt idx="32">
                  <c:v>1450</c:v>
                </c:pt>
                <c:pt idx="33">
                  <c:v>1450</c:v>
                </c:pt>
                <c:pt idx="34">
                  <c:v>1451</c:v>
                </c:pt>
                <c:pt idx="35">
                  <c:v>1450</c:v>
                </c:pt>
                <c:pt idx="36">
                  <c:v>1451</c:v>
                </c:pt>
                <c:pt idx="37">
                  <c:v>1450</c:v>
                </c:pt>
                <c:pt idx="38">
                  <c:v>1449</c:v>
                </c:pt>
                <c:pt idx="39">
                  <c:v>1450</c:v>
                </c:pt>
                <c:pt idx="40">
                  <c:v>1448</c:v>
                </c:pt>
                <c:pt idx="41">
                  <c:v>1450</c:v>
                </c:pt>
                <c:pt idx="42">
                  <c:v>1452</c:v>
                </c:pt>
                <c:pt idx="43">
                  <c:v>1454</c:v>
                </c:pt>
                <c:pt idx="44">
                  <c:v>1464</c:v>
                </c:pt>
                <c:pt idx="45">
                  <c:v>1451</c:v>
                </c:pt>
                <c:pt idx="46">
                  <c:v>1448</c:v>
                </c:pt>
                <c:pt idx="47">
                  <c:v>1446</c:v>
                </c:pt>
                <c:pt idx="48">
                  <c:v>1452</c:v>
                </c:pt>
                <c:pt idx="49">
                  <c:v>1450</c:v>
                </c:pt>
                <c:pt idx="50">
                  <c:v>1450</c:v>
                </c:pt>
                <c:pt idx="51">
                  <c:v>1451</c:v>
                </c:pt>
                <c:pt idx="52">
                  <c:v>1452</c:v>
                </c:pt>
                <c:pt idx="53">
                  <c:v>1453</c:v>
                </c:pt>
                <c:pt idx="54">
                  <c:v>1451</c:v>
                </c:pt>
                <c:pt idx="55">
                  <c:v>1451</c:v>
                </c:pt>
                <c:pt idx="56">
                  <c:v>1449</c:v>
                </c:pt>
                <c:pt idx="57">
                  <c:v>1448</c:v>
                </c:pt>
                <c:pt idx="58">
                  <c:v>1450</c:v>
                </c:pt>
                <c:pt idx="59">
                  <c:v>1450</c:v>
                </c:pt>
                <c:pt idx="60">
                  <c:v>1449</c:v>
                </c:pt>
                <c:pt idx="61">
                  <c:v>1447</c:v>
                </c:pt>
                <c:pt idx="62">
                  <c:v>1452</c:v>
                </c:pt>
                <c:pt idx="63">
                  <c:v>1449</c:v>
                </c:pt>
                <c:pt idx="64">
                  <c:v>1451</c:v>
                </c:pt>
                <c:pt idx="65">
                  <c:v>1450</c:v>
                </c:pt>
                <c:pt idx="66">
                  <c:v>1448</c:v>
                </c:pt>
                <c:pt idx="67">
                  <c:v>1449</c:v>
                </c:pt>
                <c:pt idx="68">
                  <c:v>1450</c:v>
                </c:pt>
                <c:pt idx="69">
                  <c:v>1451</c:v>
                </c:pt>
                <c:pt idx="70">
                  <c:v>1449</c:v>
                </c:pt>
                <c:pt idx="71">
                  <c:v>1447</c:v>
                </c:pt>
                <c:pt idx="72">
                  <c:v>1448</c:v>
                </c:pt>
                <c:pt idx="73">
                  <c:v>1455</c:v>
                </c:pt>
                <c:pt idx="74">
                  <c:v>1455</c:v>
                </c:pt>
                <c:pt idx="75">
                  <c:v>1456</c:v>
                </c:pt>
                <c:pt idx="76">
                  <c:v>1454</c:v>
                </c:pt>
                <c:pt idx="77">
                  <c:v>1453</c:v>
                </c:pt>
                <c:pt idx="78">
                  <c:v>1451</c:v>
                </c:pt>
                <c:pt idx="79">
                  <c:v>1450</c:v>
                </c:pt>
                <c:pt idx="80">
                  <c:v>1450</c:v>
                </c:pt>
                <c:pt idx="81">
                  <c:v>1451</c:v>
                </c:pt>
                <c:pt idx="82">
                  <c:v>1447</c:v>
                </c:pt>
                <c:pt idx="83">
                  <c:v>1448</c:v>
                </c:pt>
                <c:pt idx="84">
                  <c:v>1449</c:v>
                </c:pt>
                <c:pt idx="85">
                  <c:v>1450</c:v>
                </c:pt>
                <c:pt idx="86">
                  <c:v>1450</c:v>
                </c:pt>
                <c:pt idx="87">
                  <c:v>1447</c:v>
                </c:pt>
                <c:pt idx="88">
                  <c:v>1448</c:v>
                </c:pt>
                <c:pt idx="89">
                  <c:v>1452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96992"/>
        <c:axId val="100995072"/>
      </c:scatterChart>
      <c:valAx>
        <c:axId val="99999744"/>
        <c:scaling>
          <c:orientation val="minMax"/>
          <c:max val="75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Total Elapsed Time from Start of Test  (hours)</a:t>
                </a:r>
              </a:p>
            </c:rich>
          </c:tx>
          <c:layout>
            <c:manualLayout>
              <c:xMode val="edge"/>
              <c:yMode val="edge"/>
              <c:x val="0.36854254014441584"/>
              <c:y val="0.961454209958232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0001664"/>
        <c:crosses val="max"/>
        <c:crossBetween val="midCat"/>
        <c:majorUnit val="5"/>
        <c:minorUnit val="1"/>
      </c:valAx>
      <c:valAx>
        <c:axId val="100001664"/>
        <c:scaling>
          <c:orientation val="maxMin"/>
          <c:max val="30"/>
          <c:min val="-5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Depth to Water (feet bgl)</a:t>
                </a:r>
              </a:p>
            </c:rich>
          </c:tx>
          <c:layout>
            <c:manualLayout>
              <c:xMode val="edge"/>
              <c:yMode val="edge"/>
              <c:x val="1.4644136528092009E-3"/>
              <c:y val="0.386690397463306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9999744"/>
        <c:crosses val="autoZero"/>
        <c:crossBetween val="midCat"/>
      </c:valAx>
      <c:valAx>
        <c:axId val="100995072"/>
        <c:scaling>
          <c:orientation val="minMax"/>
          <c:max val="1500"/>
          <c:min val="14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Pump Rate (gpm)</a:t>
                </a:r>
              </a:p>
            </c:rich>
          </c:tx>
          <c:layout>
            <c:manualLayout>
              <c:xMode val="edge"/>
              <c:yMode val="edge"/>
              <c:x val="0.96599524000298564"/>
              <c:y val="0.4063310950058343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0996992"/>
        <c:crosses val="max"/>
        <c:crossBetween val="midCat"/>
        <c:majorUnit val="10"/>
        <c:minorUnit val="2"/>
      </c:valAx>
      <c:valAx>
        <c:axId val="10099699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00995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444646152469662"/>
          <c:y val="8.8077390326209343E-2"/>
          <c:w val="0.26043395562713495"/>
          <c:h val="3.148519875331003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span"/>
    <c:showDLblsOverMax val="0"/>
  </c:chart>
  <c:spPr>
    <a:ln>
      <a:solidFill>
        <a:sysClr val="windowText" lastClr="000000"/>
      </a:solidFill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5" right="0.5" top="0.5" bottom="0.5" header="0.25" footer="0.25"/>
  <pageSetup orientation="landscape" r:id="rId1"/>
  <headerFooter>
    <oddFooter>&amp;L&amp;6&amp;Z&amp;F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5" right="0.5" top="0.5" bottom="0.5" header="0.25" footer="0.25"/>
  <pageSetup orientation="landscape" r:id="rId1"/>
  <headerFooter>
    <oddFooter>&amp;L&amp;6&amp;Z&amp;F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133350</xdr:colOff>
      <xdr:row>3</xdr:row>
      <xdr:rowOff>38100</xdr:rowOff>
    </xdr:to>
    <xdr:pic>
      <xdr:nvPicPr>
        <xdr:cNvPr id="2" name="Picture 1" descr="ARCADIS_Logo_WaterDivision_lar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8573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986630" cy="67296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986630" cy="67296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"/>
  <sheetViews>
    <sheetView tabSelected="1" zoomScaleNormal="100" workbookViewId="0">
      <pane ySplit="7" topLeftCell="A8" activePane="bottomLeft" state="frozen"/>
      <selection pane="bottomLeft" activeCell="G13" sqref="G13"/>
    </sheetView>
  </sheetViews>
  <sheetFormatPr defaultRowHeight="15" x14ac:dyDescent="0.2"/>
  <cols>
    <col min="1" max="1" width="4.33203125" style="1" customWidth="1"/>
    <col min="2" max="2" width="4.44140625" style="2" customWidth="1"/>
    <col min="3" max="5" width="8.88671875" style="2" hidden="1" customWidth="1"/>
    <col min="6" max="6" width="5.77734375" style="2" customWidth="1"/>
    <col min="7" max="7" width="5.5546875" style="2" customWidth="1"/>
    <col min="8" max="8" width="5.44140625" style="2" customWidth="1"/>
    <col min="9" max="9" width="5.77734375" style="2" customWidth="1"/>
    <col min="10" max="10" width="6.44140625" style="2" customWidth="1"/>
    <col min="11" max="11" width="6.44140625" style="2" hidden="1" customWidth="1"/>
    <col min="12" max="12" width="6.44140625" style="2" customWidth="1"/>
    <col min="13" max="13" width="4.88671875" style="2" customWidth="1"/>
    <col min="14" max="14" width="6.21875" style="2" customWidth="1"/>
    <col min="15" max="16" width="8.88671875" style="2" hidden="1" customWidth="1"/>
    <col min="17" max="17" width="6.33203125" style="2" customWidth="1"/>
    <col min="18" max="18" width="18.21875" style="1" customWidth="1"/>
    <col min="19" max="19" width="8.33203125" style="1" customWidth="1"/>
    <col min="20" max="20" width="10.33203125" style="1" bestFit="1" customWidth="1"/>
    <col min="21" max="21" width="10.88671875" style="1" bestFit="1" customWidth="1"/>
    <col min="22" max="16384" width="8.88671875" style="1"/>
  </cols>
  <sheetData>
    <row r="1" spans="1:27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 t="s">
        <v>43</v>
      </c>
      <c r="S1" s="13"/>
    </row>
    <row r="2" spans="1:27" x14ac:dyDescent="0.2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2" t="s">
        <v>44</v>
      </c>
      <c r="S2" s="13"/>
    </row>
    <row r="3" spans="1:27" x14ac:dyDescent="0.2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3" t="s">
        <v>41</v>
      </c>
      <c r="S3" s="13"/>
    </row>
    <row r="4" spans="1:27" x14ac:dyDescent="0.2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3" t="s">
        <v>42</v>
      </c>
      <c r="S4" s="13"/>
    </row>
    <row r="5" spans="1:27" ht="7.5" customHeight="1" x14ac:dyDescent="0.2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9"/>
      <c r="S5" s="13"/>
    </row>
    <row r="6" spans="1:27" ht="24" x14ac:dyDescent="0.2">
      <c r="A6" s="3" t="s">
        <v>31</v>
      </c>
      <c r="B6" s="3" t="s">
        <v>0</v>
      </c>
      <c r="C6" s="3" t="s">
        <v>0</v>
      </c>
      <c r="D6" s="3"/>
      <c r="E6" s="3"/>
      <c r="F6" s="3" t="s">
        <v>32</v>
      </c>
      <c r="G6" s="3" t="s">
        <v>32</v>
      </c>
      <c r="H6" s="3" t="s">
        <v>22</v>
      </c>
      <c r="I6" s="3" t="s">
        <v>28</v>
      </c>
      <c r="J6" s="3" t="s">
        <v>23</v>
      </c>
      <c r="K6" s="3" t="s">
        <v>33</v>
      </c>
      <c r="L6" s="3" t="s">
        <v>27</v>
      </c>
      <c r="M6" s="3" t="s">
        <v>29</v>
      </c>
      <c r="N6" s="3" t="s">
        <v>30</v>
      </c>
      <c r="O6" s="3"/>
      <c r="P6" s="3"/>
      <c r="Q6" s="3" t="s">
        <v>25</v>
      </c>
      <c r="R6" s="4" t="s">
        <v>4</v>
      </c>
      <c r="T6" s="1" t="s">
        <v>12</v>
      </c>
      <c r="U6" s="1" t="s">
        <v>13</v>
      </c>
      <c r="V6" s="1" t="s">
        <v>14</v>
      </c>
      <c r="W6" s="1" t="s">
        <v>15</v>
      </c>
      <c r="X6" s="1" t="s">
        <v>16</v>
      </c>
      <c r="Y6" s="1" t="s">
        <v>17</v>
      </c>
      <c r="Z6" s="1" t="s">
        <v>18</v>
      </c>
      <c r="AA6" s="1" t="s">
        <v>19</v>
      </c>
    </row>
    <row r="7" spans="1:27" ht="12.75" customHeight="1" thickBot="1" x14ac:dyDescent="0.25">
      <c r="A7" s="41"/>
      <c r="B7" s="42"/>
      <c r="C7" s="42" t="s">
        <v>1</v>
      </c>
      <c r="D7" s="42" t="s">
        <v>2</v>
      </c>
      <c r="E7" s="42" t="s">
        <v>3</v>
      </c>
      <c r="F7" s="42" t="s">
        <v>2</v>
      </c>
      <c r="G7" s="42" t="s">
        <v>1</v>
      </c>
      <c r="H7" s="42" t="s">
        <v>6</v>
      </c>
      <c r="I7" s="42" t="s">
        <v>24</v>
      </c>
      <c r="J7" s="42" t="s">
        <v>24</v>
      </c>
      <c r="K7" s="42"/>
      <c r="L7" s="42" t="s">
        <v>7</v>
      </c>
      <c r="M7" s="42"/>
      <c r="N7" s="42" t="s">
        <v>8</v>
      </c>
      <c r="O7" s="42"/>
      <c r="P7" s="42"/>
      <c r="Q7" s="42" t="s">
        <v>26</v>
      </c>
      <c r="R7" s="43"/>
      <c r="AA7" s="1" t="s">
        <v>20</v>
      </c>
    </row>
    <row r="8" spans="1:27" s="8" customFormat="1" ht="12" customHeight="1" thickTop="1" x14ac:dyDescent="0.2">
      <c r="A8" s="34">
        <v>41239</v>
      </c>
      <c r="B8" s="35"/>
      <c r="C8" s="36">
        <v>0</v>
      </c>
      <c r="D8" s="36">
        <v>0</v>
      </c>
      <c r="E8" s="36">
        <v>0</v>
      </c>
      <c r="F8" s="37">
        <f>(C8*60)+D8+(E8/60)</f>
        <v>0</v>
      </c>
      <c r="G8" s="38">
        <f>C8+(D8/60)+(E8/3600)</f>
        <v>0</v>
      </c>
      <c r="H8" s="36"/>
      <c r="I8" s="36">
        <v>47046</v>
      </c>
      <c r="J8" s="36">
        <f>(I8-$I$8)*1000</f>
        <v>0</v>
      </c>
      <c r="K8" s="36">
        <v>138.6</v>
      </c>
      <c r="L8" s="39">
        <f>100-K8</f>
        <v>-38.599999999999994</v>
      </c>
      <c r="M8" s="36">
        <f>L8-$L$8</f>
        <v>0</v>
      </c>
      <c r="N8" s="36">
        <v>0</v>
      </c>
      <c r="O8" s="36"/>
      <c r="P8" s="36"/>
      <c r="Q8" s="36"/>
      <c r="R8" s="40" t="s">
        <v>5</v>
      </c>
    </row>
    <row r="9" spans="1:27" s="8" customFormat="1" ht="12" customHeight="1" x14ac:dyDescent="0.2">
      <c r="A9" s="21">
        <v>41239</v>
      </c>
      <c r="B9" s="6"/>
      <c r="C9" s="6">
        <v>0</v>
      </c>
      <c r="D9" s="6">
        <v>2</v>
      </c>
      <c r="E9" s="6">
        <v>30</v>
      </c>
      <c r="F9" s="12">
        <f t="shared" ref="F9:F73" si="0">(C9*60)+D9+(E9/60)</f>
        <v>2.5</v>
      </c>
      <c r="G9" s="11">
        <f t="shared" ref="G9:G73" si="1">C9+(D9/60)+(E9/3600)</f>
        <v>4.1666666666666664E-2</v>
      </c>
      <c r="H9" s="6"/>
      <c r="I9" s="6"/>
      <c r="J9" s="6"/>
      <c r="K9" s="6"/>
      <c r="L9" s="6"/>
      <c r="M9" s="6"/>
      <c r="N9" s="6"/>
      <c r="O9" s="6"/>
      <c r="P9" s="6"/>
      <c r="Q9" s="6"/>
      <c r="R9" s="24" t="s">
        <v>21</v>
      </c>
    </row>
    <row r="10" spans="1:27" s="8" customFormat="1" ht="12" customHeight="1" x14ac:dyDescent="0.2">
      <c r="A10" s="21">
        <v>41239</v>
      </c>
      <c r="B10" s="5">
        <v>0.37291666666666662</v>
      </c>
      <c r="C10" s="6">
        <v>0</v>
      </c>
      <c r="D10" s="6">
        <v>3</v>
      </c>
      <c r="E10" s="6">
        <v>0</v>
      </c>
      <c r="F10" s="12">
        <f t="shared" si="0"/>
        <v>3</v>
      </c>
      <c r="G10" s="11">
        <f t="shared" si="1"/>
        <v>0.05</v>
      </c>
      <c r="H10" s="6">
        <v>1391</v>
      </c>
      <c r="I10" s="6"/>
      <c r="J10" s="6"/>
      <c r="K10" s="6"/>
      <c r="L10" s="6"/>
      <c r="M10" s="6"/>
      <c r="N10" s="6"/>
      <c r="O10" s="6"/>
      <c r="P10" s="6"/>
      <c r="Q10" s="6"/>
      <c r="R10" s="24" t="s">
        <v>34</v>
      </c>
    </row>
    <row r="11" spans="1:27" s="8" customFormat="1" ht="12" customHeight="1" x14ac:dyDescent="0.2">
      <c r="A11" s="21">
        <v>41239</v>
      </c>
      <c r="B11" s="5"/>
      <c r="C11" s="6">
        <v>0</v>
      </c>
      <c r="D11" s="6">
        <v>4</v>
      </c>
      <c r="E11" s="6">
        <v>30</v>
      </c>
      <c r="F11" s="12">
        <f t="shared" si="0"/>
        <v>4.5</v>
      </c>
      <c r="G11" s="11">
        <f t="shared" si="1"/>
        <v>7.4999999999999997E-2</v>
      </c>
      <c r="H11" s="6">
        <v>1460</v>
      </c>
      <c r="I11" s="6"/>
      <c r="J11" s="6"/>
      <c r="K11" s="6"/>
      <c r="L11" s="6"/>
      <c r="M11" s="6"/>
      <c r="N11" s="6"/>
      <c r="O11" s="6"/>
      <c r="P11" s="7">
        <f>F11-$F$11</f>
        <v>0</v>
      </c>
      <c r="Q11" s="7">
        <v>0</v>
      </c>
      <c r="R11" s="24" t="s">
        <v>9</v>
      </c>
    </row>
    <row r="12" spans="1:27" s="8" customFormat="1" ht="12" customHeight="1" x14ac:dyDescent="0.2">
      <c r="A12" s="21">
        <v>41239</v>
      </c>
      <c r="B12" s="5"/>
      <c r="C12" s="6">
        <v>0</v>
      </c>
      <c r="D12" s="6">
        <v>6</v>
      </c>
      <c r="E12" s="6">
        <v>0</v>
      </c>
      <c r="F12" s="12">
        <f t="shared" si="0"/>
        <v>6</v>
      </c>
      <c r="G12" s="11">
        <f t="shared" si="1"/>
        <v>0.1</v>
      </c>
      <c r="H12" s="6">
        <v>1444</v>
      </c>
      <c r="I12" s="6">
        <v>47054</v>
      </c>
      <c r="J12" s="6">
        <f>(I12-$I$8)*1000</f>
        <v>8000</v>
      </c>
      <c r="K12" s="6">
        <v>108.5</v>
      </c>
      <c r="L12" s="9">
        <f>100-K12</f>
        <v>-8.5</v>
      </c>
      <c r="M12" s="6">
        <f t="shared" ref="M12:M20" si="2">L12-$L$8</f>
        <v>30.099999999999994</v>
      </c>
      <c r="N12" s="10" t="s">
        <v>10</v>
      </c>
      <c r="O12" s="6">
        <v>1E-4</v>
      </c>
      <c r="P12" s="7">
        <f>F12-$F$11</f>
        <v>1.5</v>
      </c>
      <c r="Q12" s="11">
        <f t="shared" ref="Q12:Q25" si="3">((O12/P12)/1892.6985)*1000000</f>
        <v>3.5223077878841595E-2</v>
      </c>
      <c r="R12" s="24"/>
    </row>
    <row r="13" spans="1:27" s="8" customFormat="1" ht="12" customHeight="1" x14ac:dyDescent="0.2">
      <c r="A13" s="21">
        <v>41239</v>
      </c>
      <c r="B13" s="5"/>
      <c r="C13" s="6">
        <v>0</v>
      </c>
      <c r="D13" s="6">
        <v>9</v>
      </c>
      <c r="E13" s="6">
        <v>0</v>
      </c>
      <c r="F13" s="12">
        <f t="shared" si="0"/>
        <v>9</v>
      </c>
      <c r="G13" s="11">
        <f t="shared" si="1"/>
        <v>0.15</v>
      </c>
      <c r="H13" s="6">
        <v>1430</v>
      </c>
      <c r="I13" s="6">
        <v>47059</v>
      </c>
      <c r="J13" s="6">
        <f t="shared" ref="J13:J17" si="4">(I13-$I$8)*1000</f>
        <v>13000</v>
      </c>
      <c r="K13" s="6"/>
      <c r="L13" s="9"/>
      <c r="M13" s="6"/>
      <c r="N13" s="6"/>
      <c r="O13" s="6"/>
      <c r="P13" s="7"/>
      <c r="Q13" s="11"/>
      <c r="R13" s="24"/>
    </row>
    <row r="14" spans="1:27" s="8" customFormat="1" ht="12" customHeight="1" x14ac:dyDescent="0.2">
      <c r="A14" s="21">
        <v>41239</v>
      </c>
      <c r="B14" s="5"/>
      <c r="C14" s="6">
        <v>0</v>
      </c>
      <c r="D14" s="6">
        <v>9</v>
      </c>
      <c r="E14" s="6">
        <v>30</v>
      </c>
      <c r="F14" s="12">
        <f t="shared" si="0"/>
        <v>9.5</v>
      </c>
      <c r="G14" s="11">
        <f t="shared" si="1"/>
        <v>0.15833333333333333</v>
      </c>
      <c r="H14" s="6"/>
      <c r="I14" s="6"/>
      <c r="J14" s="6"/>
      <c r="K14" s="6"/>
      <c r="L14" s="9"/>
      <c r="M14" s="6"/>
      <c r="N14" s="6"/>
      <c r="O14" s="6"/>
      <c r="P14" s="7"/>
      <c r="Q14" s="11"/>
      <c r="R14" s="24" t="s">
        <v>35</v>
      </c>
    </row>
    <row r="15" spans="1:27" s="8" customFormat="1" ht="12" customHeight="1" x14ac:dyDescent="0.2">
      <c r="A15" s="21">
        <v>41239</v>
      </c>
      <c r="B15" s="5">
        <v>0.37847222222222227</v>
      </c>
      <c r="C15" s="6">
        <v>0</v>
      </c>
      <c r="D15" s="6">
        <v>11</v>
      </c>
      <c r="E15" s="6">
        <v>0</v>
      </c>
      <c r="F15" s="12">
        <f t="shared" si="0"/>
        <v>11</v>
      </c>
      <c r="G15" s="11">
        <f t="shared" si="1"/>
        <v>0.18333333333333332</v>
      </c>
      <c r="H15" s="6">
        <v>1464</v>
      </c>
      <c r="I15" s="6">
        <v>47062</v>
      </c>
      <c r="J15" s="6">
        <f t="shared" si="4"/>
        <v>16000</v>
      </c>
      <c r="K15" s="6">
        <v>106</v>
      </c>
      <c r="L15" s="9">
        <f t="shared" ref="L15:L17" si="5">100-K15</f>
        <v>-6</v>
      </c>
      <c r="M15" s="6">
        <f t="shared" si="2"/>
        <v>32.599999999999994</v>
      </c>
      <c r="N15" s="10" t="s">
        <v>10</v>
      </c>
      <c r="O15" s="6">
        <v>1E-4</v>
      </c>
      <c r="P15" s="7">
        <f t="shared" ref="P15:P16" si="6">F15-$F$11</f>
        <v>6.5</v>
      </c>
      <c r="Q15" s="11">
        <f t="shared" si="3"/>
        <v>8.1284025874249835E-3</v>
      </c>
      <c r="R15" s="24" t="s">
        <v>36</v>
      </c>
    </row>
    <row r="16" spans="1:27" s="8" customFormat="1" ht="12" customHeight="1" x14ac:dyDescent="0.2">
      <c r="A16" s="21">
        <v>41239</v>
      </c>
      <c r="B16" s="5"/>
      <c r="C16" s="6">
        <v>0</v>
      </c>
      <c r="D16" s="6">
        <v>15</v>
      </c>
      <c r="E16" s="6">
        <v>0</v>
      </c>
      <c r="F16" s="12">
        <f t="shared" si="0"/>
        <v>15</v>
      </c>
      <c r="G16" s="11">
        <f t="shared" si="1"/>
        <v>0.25</v>
      </c>
      <c r="H16" s="6">
        <v>1451</v>
      </c>
      <c r="I16" s="6">
        <v>47067</v>
      </c>
      <c r="J16" s="6">
        <f t="shared" si="4"/>
        <v>21000</v>
      </c>
      <c r="K16" s="6">
        <v>105.5</v>
      </c>
      <c r="L16" s="9">
        <f t="shared" si="5"/>
        <v>-5.5</v>
      </c>
      <c r="M16" s="6">
        <f t="shared" si="2"/>
        <v>33.099999999999994</v>
      </c>
      <c r="N16" s="6" t="s">
        <v>11</v>
      </c>
      <c r="O16" s="6">
        <v>5.0000000000000001E-3</v>
      </c>
      <c r="P16" s="7">
        <f t="shared" si="6"/>
        <v>10.5</v>
      </c>
      <c r="Q16" s="11">
        <f t="shared" si="3"/>
        <v>0.25159341342029712</v>
      </c>
      <c r="R16" s="24"/>
    </row>
    <row r="17" spans="1:18" s="8" customFormat="1" ht="12" customHeight="1" x14ac:dyDescent="0.2">
      <c r="A17" s="21">
        <v>41239</v>
      </c>
      <c r="B17" s="5"/>
      <c r="C17" s="6">
        <v>0</v>
      </c>
      <c r="D17" s="6">
        <v>20</v>
      </c>
      <c r="E17" s="6">
        <v>0</v>
      </c>
      <c r="F17" s="12">
        <f t="shared" si="0"/>
        <v>20</v>
      </c>
      <c r="G17" s="11">
        <f t="shared" si="1"/>
        <v>0.33333333333333331</v>
      </c>
      <c r="H17" s="6">
        <v>1445</v>
      </c>
      <c r="I17" s="6">
        <v>47074</v>
      </c>
      <c r="J17" s="6">
        <f t="shared" si="4"/>
        <v>28000</v>
      </c>
      <c r="K17" s="6">
        <v>104.5</v>
      </c>
      <c r="L17" s="9">
        <f t="shared" si="5"/>
        <v>-4.5</v>
      </c>
      <c r="M17" s="6">
        <f t="shared" si="2"/>
        <v>34.099999999999994</v>
      </c>
      <c r="N17" s="6"/>
      <c r="O17" s="6"/>
      <c r="P17" s="7"/>
      <c r="Q17" s="11"/>
      <c r="R17" s="24" t="s">
        <v>37</v>
      </c>
    </row>
    <row r="18" spans="1:18" s="18" customFormat="1" ht="21.75" customHeight="1" x14ac:dyDescent="0.2">
      <c r="A18" s="22">
        <v>41239</v>
      </c>
      <c r="B18" s="14"/>
      <c r="C18" s="15">
        <v>0</v>
      </c>
      <c r="D18" s="15">
        <v>27</v>
      </c>
      <c r="E18" s="15">
        <v>0</v>
      </c>
      <c r="F18" s="16">
        <f t="shared" si="0"/>
        <v>27</v>
      </c>
      <c r="G18" s="11">
        <f t="shared" si="1"/>
        <v>0.45</v>
      </c>
      <c r="H18" s="15"/>
      <c r="I18" s="15"/>
      <c r="J18" s="15"/>
      <c r="K18" s="15"/>
      <c r="L18" s="15"/>
      <c r="M18" s="15"/>
      <c r="N18" s="15"/>
      <c r="O18" s="15"/>
      <c r="P18" s="16"/>
      <c r="Q18" s="17"/>
      <c r="R18" s="25" t="s">
        <v>38</v>
      </c>
    </row>
    <row r="19" spans="1:18" s="18" customFormat="1" ht="12" customHeight="1" x14ac:dyDescent="0.2">
      <c r="A19" s="22">
        <v>41239</v>
      </c>
      <c r="B19" s="14">
        <v>0.39166666666666666</v>
      </c>
      <c r="C19" s="15">
        <v>0</v>
      </c>
      <c r="D19" s="15">
        <v>30</v>
      </c>
      <c r="E19" s="15">
        <v>0</v>
      </c>
      <c r="F19" s="16">
        <f t="shared" si="0"/>
        <v>30</v>
      </c>
      <c r="G19" s="11">
        <f t="shared" si="1"/>
        <v>0.5</v>
      </c>
      <c r="H19" s="15">
        <v>1457</v>
      </c>
      <c r="I19" s="15">
        <v>47089</v>
      </c>
      <c r="J19" s="15"/>
      <c r="K19" s="15">
        <v>102.9</v>
      </c>
      <c r="L19" s="15">
        <f t="shared" ref="L19:L97" si="7">100-K19</f>
        <v>-2.9000000000000057</v>
      </c>
      <c r="M19" s="15">
        <f t="shared" si="2"/>
        <v>35.699999999999989</v>
      </c>
      <c r="N19" s="15">
        <v>0.02</v>
      </c>
      <c r="O19" s="15">
        <v>0.02</v>
      </c>
      <c r="P19" s="16">
        <f t="shared" ref="P19:P82" si="8">F19-$F$11</f>
        <v>25.5</v>
      </c>
      <c r="Q19" s="17">
        <f t="shared" si="3"/>
        <v>0.41438915151578343</v>
      </c>
      <c r="R19" s="25" t="s">
        <v>39</v>
      </c>
    </row>
    <row r="20" spans="1:18" s="18" customFormat="1" ht="12" customHeight="1" x14ac:dyDescent="0.2">
      <c r="A20" s="22">
        <v>41239</v>
      </c>
      <c r="B20" s="14">
        <v>0.39861111111111108</v>
      </c>
      <c r="C20" s="15">
        <v>0</v>
      </c>
      <c r="D20" s="15">
        <v>40</v>
      </c>
      <c r="E20" s="15">
        <v>0</v>
      </c>
      <c r="F20" s="16">
        <f t="shared" si="0"/>
        <v>40</v>
      </c>
      <c r="G20" s="11">
        <f t="shared" si="1"/>
        <v>0.66666666666666663</v>
      </c>
      <c r="H20" s="15">
        <v>1458</v>
      </c>
      <c r="I20" s="15">
        <v>47103</v>
      </c>
      <c r="J20" s="15"/>
      <c r="K20" s="15">
        <v>101.7</v>
      </c>
      <c r="L20" s="15">
        <f t="shared" si="7"/>
        <v>-1.7000000000000028</v>
      </c>
      <c r="M20" s="15">
        <f t="shared" si="2"/>
        <v>36.899999999999991</v>
      </c>
      <c r="N20" s="15">
        <v>0.04</v>
      </c>
      <c r="O20" s="15">
        <v>0.04</v>
      </c>
      <c r="P20" s="16">
        <f t="shared" si="8"/>
        <v>35.5</v>
      </c>
      <c r="Q20" s="17">
        <f t="shared" si="3"/>
        <v>0.59531962612126643</v>
      </c>
      <c r="R20" s="25"/>
    </row>
    <row r="21" spans="1:18" s="18" customFormat="1" ht="12" customHeight="1" x14ac:dyDescent="0.2">
      <c r="A21" s="22">
        <v>41239</v>
      </c>
      <c r="B21" s="14">
        <v>0.40763888888888888</v>
      </c>
      <c r="C21" s="15">
        <v>0</v>
      </c>
      <c r="D21" s="15">
        <v>53</v>
      </c>
      <c r="E21" s="15">
        <v>0</v>
      </c>
      <c r="F21" s="16">
        <f t="shared" si="0"/>
        <v>53</v>
      </c>
      <c r="G21" s="11">
        <f t="shared" si="1"/>
        <v>0.8833333333333333</v>
      </c>
      <c r="H21" s="15">
        <v>1445</v>
      </c>
      <c r="I21" s="15">
        <v>47122</v>
      </c>
      <c r="J21" s="15">
        <f>(I21-$I$8)*1000</f>
        <v>76000</v>
      </c>
      <c r="K21" s="15">
        <v>100.6</v>
      </c>
      <c r="L21" s="15">
        <f t="shared" si="7"/>
        <v>-0.59999999999999432</v>
      </c>
      <c r="M21" s="15">
        <f>L21-$L$8</f>
        <v>38</v>
      </c>
      <c r="N21" s="15">
        <v>0.05</v>
      </c>
      <c r="O21" s="15">
        <v>0.05</v>
      </c>
      <c r="P21" s="16">
        <f t="shared" si="8"/>
        <v>48.5</v>
      </c>
      <c r="Q21" s="17">
        <f t="shared" si="3"/>
        <v>0.54468677132229271</v>
      </c>
      <c r="R21" s="25"/>
    </row>
    <row r="22" spans="1:18" s="18" customFormat="1" ht="12" customHeight="1" x14ac:dyDescent="0.2">
      <c r="A22" s="22">
        <v>41239</v>
      </c>
      <c r="B22" s="15"/>
      <c r="C22" s="15">
        <v>1</v>
      </c>
      <c r="D22" s="15">
        <v>15</v>
      </c>
      <c r="E22" s="15">
        <v>0</v>
      </c>
      <c r="F22" s="16">
        <f t="shared" si="0"/>
        <v>75</v>
      </c>
      <c r="G22" s="11">
        <f t="shared" si="1"/>
        <v>1.25</v>
      </c>
      <c r="H22" s="15">
        <v>1443</v>
      </c>
      <c r="I22" s="15">
        <v>47154</v>
      </c>
      <c r="J22" s="15"/>
      <c r="K22" s="15">
        <v>99.3</v>
      </c>
      <c r="L22" s="15">
        <f t="shared" si="7"/>
        <v>0.70000000000000284</v>
      </c>
      <c r="M22" s="15">
        <f>L22-$L$8</f>
        <v>39.299999999999997</v>
      </c>
      <c r="N22" s="15">
        <v>7.0000000000000007E-2</v>
      </c>
      <c r="O22" s="15">
        <v>7.0000000000000007E-2</v>
      </c>
      <c r="P22" s="16">
        <f t="shared" si="8"/>
        <v>70.5</v>
      </c>
      <c r="Q22" s="17">
        <f t="shared" si="3"/>
        <v>0.52459903223806637</v>
      </c>
      <c r="R22" s="25"/>
    </row>
    <row r="23" spans="1:18" s="18" customFormat="1" ht="12" customHeight="1" x14ac:dyDescent="0.2">
      <c r="A23" s="22">
        <v>41239</v>
      </c>
      <c r="B23" s="14">
        <v>0.4375</v>
      </c>
      <c r="C23" s="15">
        <v>1</v>
      </c>
      <c r="D23" s="15">
        <v>36</v>
      </c>
      <c r="E23" s="15">
        <v>0</v>
      </c>
      <c r="F23" s="16">
        <f t="shared" si="0"/>
        <v>96</v>
      </c>
      <c r="G23" s="11">
        <f t="shared" si="1"/>
        <v>1.6</v>
      </c>
      <c r="H23" s="15">
        <v>1453</v>
      </c>
      <c r="I23" s="15">
        <v>47189</v>
      </c>
      <c r="J23" s="15"/>
      <c r="K23" s="15">
        <v>98.138000000000005</v>
      </c>
      <c r="L23" s="15">
        <f t="shared" si="7"/>
        <v>1.8619999999999948</v>
      </c>
      <c r="M23" s="15">
        <f>L23-$L$8</f>
        <v>40.461999999999989</v>
      </c>
      <c r="N23" s="15">
        <v>7.0000000000000007E-2</v>
      </c>
      <c r="O23" s="15">
        <v>7.0000000000000007E-2</v>
      </c>
      <c r="P23" s="16">
        <f t="shared" si="8"/>
        <v>91.5</v>
      </c>
      <c r="Q23" s="17">
        <f t="shared" si="3"/>
        <v>0.40419925434736265</v>
      </c>
      <c r="R23" s="25"/>
    </row>
    <row r="24" spans="1:18" s="18" customFormat="1" ht="12" customHeight="1" x14ac:dyDescent="0.2">
      <c r="A24" s="22">
        <v>41239</v>
      </c>
      <c r="B24" s="15"/>
      <c r="C24" s="15">
        <v>1</v>
      </c>
      <c r="D24" s="15">
        <v>45</v>
      </c>
      <c r="E24" s="15">
        <v>0</v>
      </c>
      <c r="F24" s="16">
        <f t="shared" si="0"/>
        <v>105</v>
      </c>
      <c r="G24" s="11">
        <f t="shared" si="1"/>
        <v>1.75</v>
      </c>
      <c r="H24" s="15">
        <v>1456</v>
      </c>
      <c r="I24" s="15">
        <v>47198</v>
      </c>
      <c r="J24" s="15"/>
      <c r="K24" s="15">
        <v>97.8</v>
      </c>
      <c r="L24" s="15">
        <f t="shared" si="7"/>
        <v>2.2000000000000028</v>
      </c>
      <c r="M24" s="15">
        <f>L24-$L$8</f>
        <v>40.799999999999997</v>
      </c>
      <c r="N24" s="15">
        <v>0.11</v>
      </c>
      <c r="O24" s="15">
        <v>0.11</v>
      </c>
      <c r="P24" s="16">
        <f t="shared" si="8"/>
        <v>100.5</v>
      </c>
      <c r="Q24" s="17">
        <f t="shared" si="3"/>
        <v>0.5782893383093396</v>
      </c>
      <c r="R24" s="25"/>
    </row>
    <row r="25" spans="1:18" s="18" customFormat="1" ht="12" customHeight="1" x14ac:dyDescent="0.2">
      <c r="A25" s="22">
        <v>41239</v>
      </c>
      <c r="B25" s="14">
        <v>0.4604166666666667</v>
      </c>
      <c r="C25" s="15">
        <v>2</v>
      </c>
      <c r="D25" s="15">
        <v>10</v>
      </c>
      <c r="E25" s="15">
        <v>0</v>
      </c>
      <c r="F25" s="16">
        <f t="shared" si="0"/>
        <v>130</v>
      </c>
      <c r="G25" s="11">
        <f t="shared" si="1"/>
        <v>2.1666666666666665</v>
      </c>
      <c r="H25" s="15">
        <v>1448</v>
      </c>
      <c r="I25" s="15">
        <v>47234</v>
      </c>
      <c r="J25" s="15">
        <f t="shared" ref="J25:J33" si="9">(I25-$I$8)*1000</f>
        <v>188000</v>
      </c>
      <c r="K25" s="15">
        <v>97.16</v>
      </c>
      <c r="L25" s="15">
        <f t="shared" si="7"/>
        <v>2.8400000000000034</v>
      </c>
      <c r="M25" s="15">
        <f t="shared" ref="M25:M33" si="10">L25-$L$8</f>
        <v>41.44</v>
      </c>
      <c r="N25" s="19">
        <v>0.12</v>
      </c>
      <c r="O25" s="19">
        <v>0.12</v>
      </c>
      <c r="P25" s="16">
        <f t="shared" si="8"/>
        <v>125.5</v>
      </c>
      <c r="Q25" s="17">
        <f t="shared" si="3"/>
        <v>0.50519155523438142</v>
      </c>
      <c r="R25" s="25"/>
    </row>
    <row r="26" spans="1:18" s="18" customFormat="1" ht="12" customHeight="1" x14ac:dyDescent="0.2">
      <c r="A26" s="22">
        <v>41239</v>
      </c>
      <c r="B26" s="14">
        <v>0.47916666666666669</v>
      </c>
      <c r="C26" s="15">
        <v>2</v>
      </c>
      <c r="D26" s="15">
        <v>33</v>
      </c>
      <c r="E26" s="15">
        <v>0</v>
      </c>
      <c r="F26" s="16">
        <f t="shared" si="0"/>
        <v>153</v>
      </c>
      <c r="G26" s="11">
        <f t="shared" si="1"/>
        <v>2.5499999999999998</v>
      </c>
      <c r="H26" s="15">
        <v>1455</v>
      </c>
      <c r="I26" s="15">
        <v>47269</v>
      </c>
      <c r="J26" s="15">
        <f t="shared" si="9"/>
        <v>223000</v>
      </c>
      <c r="K26" s="15">
        <v>96.135999999999996</v>
      </c>
      <c r="L26" s="15">
        <f t="shared" si="7"/>
        <v>3.8640000000000043</v>
      </c>
      <c r="M26" s="20">
        <f t="shared" si="10"/>
        <v>42.463999999999999</v>
      </c>
      <c r="N26" s="15">
        <v>0.13</v>
      </c>
      <c r="O26" s="15">
        <v>0.13</v>
      </c>
      <c r="P26" s="16">
        <f t="shared" si="8"/>
        <v>148.5</v>
      </c>
      <c r="Q26" s="17"/>
      <c r="R26" s="25"/>
    </row>
    <row r="27" spans="1:18" s="18" customFormat="1" ht="12" customHeight="1" x14ac:dyDescent="0.2">
      <c r="A27" s="22">
        <v>41239</v>
      </c>
      <c r="B27" s="14">
        <v>0.52083333333333337</v>
      </c>
      <c r="C27" s="15">
        <v>3</v>
      </c>
      <c r="D27" s="15">
        <v>31</v>
      </c>
      <c r="E27" s="15">
        <v>0</v>
      </c>
      <c r="F27" s="16">
        <f t="shared" si="0"/>
        <v>211</v>
      </c>
      <c r="G27" s="11">
        <f t="shared" si="1"/>
        <v>3.5166666666666666</v>
      </c>
      <c r="H27" s="15">
        <v>1452</v>
      </c>
      <c r="I27" s="15">
        <v>47353</v>
      </c>
      <c r="J27" s="15">
        <f t="shared" si="9"/>
        <v>307000</v>
      </c>
      <c r="K27" s="15">
        <v>95.123000000000005</v>
      </c>
      <c r="L27" s="15">
        <f t="shared" si="7"/>
        <v>4.8769999999999953</v>
      </c>
      <c r="M27" s="20">
        <f t="shared" si="10"/>
        <v>43.47699999999999</v>
      </c>
      <c r="N27" s="19">
        <v>0.2</v>
      </c>
      <c r="O27" s="19">
        <v>0.2</v>
      </c>
      <c r="P27" s="16">
        <f t="shared" si="8"/>
        <v>206.5</v>
      </c>
      <c r="Q27" s="17">
        <f t="shared" ref="Q27:Q32" si="11">((O27/P27)/1892.6985)*1000000</f>
        <v>0.51171541712602808</v>
      </c>
      <c r="R27" s="25"/>
    </row>
    <row r="28" spans="1:18" s="18" customFormat="1" ht="12" customHeight="1" x14ac:dyDescent="0.2">
      <c r="A28" s="22">
        <v>41239</v>
      </c>
      <c r="B28" s="14">
        <v>0.55138888888888882</v>
      </c>
      <c r="C28" s="15">
        <v>4</v>
      </c>
      <c r="D28" s="15">
        <v>20</v>
      </c>
      <c r="E28" s="15">
        <v>0</v>
      </c>
      <c r="F28" s="16">
        <f t="shared" si="0"/>
        <v>260</v>
      </c>
      <c r="G28" s="11">
        <f t="shared" si="1"/>
        <v>4.333333333333333</v>
      </c>
      <c r="H28" s="15">
        <v>1448</v>
      </c>
      <c r="I28" s="15">
        <v>47423</v>
      </c>
      <c r="J28" s="15">
        <f t="shared" si="9"/>
        <v>377000</v>
      </c>
      <c r="K28" s="15">
        <v>94.3</v>
      </c>
      <c r="L28" s="15">
        <f t="shared" si="7"/>
        <v>5.7000000000000028</v>
      </c>
      <c r="M28" s="20">
        <f t="shared" si="10"/>
        <v>44.3</v>
      </c>
      <c r="N28" s="19">
        <v>0.21</v>
      </c>
      <c r="O28" s="19">
        <v>0.21</v>
      </c>
      <c r="P28" s="16">
        <f t="shared" si="8"/>
        <v>255.5</v>
      </c>
      <c r="Q28" s="17">
        <f t="shared" si="11"/>
        <v>0.43425712453366344</v>
      </c>
      <c r="R28" s="25"/>
    </row>
    <row r="29" spans="1:18" s="18" customFormat="1" ht="12" customHeight="1" x14ac:dyDescent="0.2">
      <c r="A29" s="22">
        <v>41239</v>
      </c>
      <c r="B29" s="14">
        <v>0.5625</v>
      </c>
      <c r="C29" s="15">
        <v>4</v>
      </c>
      <c r="D29" s="15">
        <v>34</v>
      </c>
      <c r="E29" s="15">
        <v>0</v>
      </c>
      <c r="F29" s="16">
        <f t="shared" si="0"/>
        <v>274</v>
      </c>
      <c r="G29" s="11">
        <f t="shared" si="1"/>
        <v>4.5666666666666664</v>
      </c>
      <c r="H29" s="15">
        <v>1465</v>
      </c>
      <c r="I29" s="15">
        <v>47445</v>
      </c>
      <c r="J29" s="15">
        <f t="shared" si="9"/>
        <v>399000</v>
      </c>
      <c r="K29" s="15">
        <v>94.215000000000003</v>
      </c>
      <c r="L29" s="15">
        <f t="shared" si="7"/>
        <v>5.7849999999999966</v>
      </c>
      <c r="M29" s="20">
        <f t="shared" si="10"/>
        <v>44.384999999999991</v>
      </c>
      <c r="N29" s="15">
        <v>0.22</v>
      </c>
      <c r="O29" s="15">
        <v>0.22</v>
      </c>
      <c r="P29" s="16">
        <f t="shared" si="8"/>
        <v>269.5</v>
      </c>
      <c r="Q29" s="17">
        <f t="shared" si="11"/>
        <v>0.43130299443479503</v>
      </c>
      <c r="R29" s="25"/>
    </row>
    <row r="30" spans="1:18" s="18" customFormat="1" ht="12" customHeight="1" x14ac:dyDescent="0.2">
      <c r="A30" s="22">
        <v>41239</v>
      </c>
      <c r="B30" s="14">
        <v>0.60416666666666663</v>
      </c>
      <c r="C30" s="15">
        <v>5</v>
      </c>
      <c r="D30" s="15">
        <v>37</v>
      </c>
      <c r="E30" s="15">
        <v>0</v>
      </c>
      <c r="F30" s="16">
        <f t="shared" si="0"/>
        <v>337</v>
      </c>
      <c r="G30" s="11">
        <f t="shared" si="1"/>
        <v>5.6166666666666671</v>
      </c>
      <c r="H30" s="15">
        <v>1460</v>
      </c>
      <c r="I30" s="15">
        <v>47534</v>
      </c>
      <c r="J30" s="15">
        <f t="shared" si="9"/>
        <v>488000</v>
      </c>
      <c r="K30" s="15">
        <v>93.864999999999995</v>
      </c>
      <c r="L30" s="15">
        <f t="shared" si="7"/>
        <v>6.1350000000000051</v>
      </c>
      <c r="M30" s="20">
        <f t="shared" si="10"/>
        <v>44.734999999999999</v>
      </c>
      <c r="N30" s="15">
        <v>0.3</v>
      </c>
      <c r="O30" s="15">
        <v>0.3</v>
      </c>
      <c r="P30" s="16">
        <f t="shared" si="8"/>
        <v>332.5</v>
      </c>
      <c r="Q30" s="17">
        <f t="shared" si="11"/>
        <v>0.47670330963845764</v>
      </c>
      <c r="R30" s="25"/>
    </row>
    <row r="31" spans="1:18" s="18" customFormat="1" ht="12" customHeight="1" x14ac:dyDescent="0.2">
      <c r="A31" s="22">
        <v>41239</v>
      </c>
      <c r="B31" s="14">
        <v>0.6430555555555556</v>
      </c>
      <c r="C31" s="15">
        <v>6</v>
      </c>
      <c r="D31" s="15">
        <v>33</v>
      </c>
      <c r="E31" s="15">
        <v>0</v>
      </c>
      <c r="F31" s="16">
        <f t="shared" si="0"/>
        <v>393</v>
      </c>
      <c r="G31" s="11">
        <f t="shared" si="1"/>
        <v>6.55</v>
      </c>
      <c r="H31" s="15">
        <v>1462</v>
      </c>
      <c r="I31" s="15">
        <v>47616</v>
      </c>
      <c r="J31" s="15">
        <f t="shared" si="9"/>
        <v>570000</v>
      </c>
      <c r="K31" s="15">
        <v>92.4</v>
      </c>
      <c r="L31" s="15">
        <f t="shared" si="7"/>
        <v>7.5999999999999943</v>
      </c>
      <c r="M31" s="20">
        <f t="shared" si="10"/>
        <v>46.199999999999989</v>
      </c>
      <c r="N31" s="15">
        <v>0.34</v>
      </c>
      <c r="O31" s="15">
        <v>0.34</v>
      </c>
      <c r="P31" s="16">
        <f t="shared" si="8"/>
        <v>388.5</v>
      </c>
      <c r="Q31" s="17">
        <f t="shared" si="11"/>
        <v>0.46238789493460009</v>
      </c>
      <c r="R31" s="25"/>
    </row>
    <row r="32" spans="1:18" s="18" customFormat="1" ht="12" customHeight="1" x14ac:dyDescent="0.2">
      <c r="A32" s="22">
        <v>41239</v>
      </c>
      <c r="B32" s="14">
        <v>0.6875</v>
      </c>
      <c r="C32" s="15">
        <v>7</v>
      </c>
      <c r="D32" s="15">
        <v>35</v>
      </c>
      <c r="E32" s="15">
        <v>0</v>
      </c>
      <c r="F32" s="16">
        <f t="shared" si="0"/>
        <v>455</v>
      </c>
      <c r="G32" s="11">
        <f t="shared" si="1"/>
        <v>7.583333333333333</v>
      </c>
      <c r="H32" s="15">
        <v>1458</v>
      </c>
      <c r="I32" s="15">
        <v>47709</v>
      </c>
      <c r="J32" s="15">
        <f t="shared" si="9"/>
        <v>663000</v>
      </c>
      <c r="K32" s="15">
        <v>91.724999999999994</v>
      </c>
      <c r="L32" s="15">
        <f t="shared" si="7"/>
        <v>8.2750000000000057</v>
      </c>
      <c r="M32" s="20">
        <f t="shared" si="10"/>
        <v>46.875</v>
      </c>
      <c r="N32" s="15">
        <v>0.4</v>
      </c>
      <c r="O32" s="15">
        <v>0.4</v>
      </c>
      <c r="P32" s="16">
        <f t="shared" si="8"/>
        <v>450.5</v>
      </c>
      <c r="Q32" s="17">
        <f t="shared" si="11"/>
        <v>0.4691197941688115</v>
      </c>
      <c r="R32" s="25"/>
    </row>
    <row r="33" spans="1:18" s="18" customFormat="1" ht="12" customHeight="1" x14ac:dyDescent="0.2">
      <c r="A33" s="22">
        <v>41239</v>
      </c>
      <c r="B33" s="14">
        <v>0.72916666666666663</v>
      </c>
      <c r="C33" s="15">
        <v>8</v>
      </c>
      <c r="D33" s="15">
        <v>33</v>
      </c>
      <c r="E33" s="15">
        <v>0</v>
      </c>
      <c r="F33" s="16">
        <f t="shared" si="0"/>
        <v>513</v>
      </c>
      <c r="G33" s="11">
        <f t="shared" si="1"/>
        <v>8.5500000000000007</v>
      </c>
      <c r="H33" s="15">
        <v>1452</v>
      </c>
      <c r="I33" s="15">
        <v>47793</v>
      </c>
      <c r="J33" s="15">
        <f t="shared" si="9"/>
        <v>747000</v>
      </c>
      <c r="K33" s="15">
        <v>91.320999999999998</v>
      </c>
      <c r="L33" s="15">
        <f t="shared" si="7"/>
        <v>8.679000000000002</v>
      </c>
      <c r="M33" s="20">
        <f t="shared" si="10"/>
        <v>47.278999999999996</v>
      </c>
      <c r="N33" s="15">
        <v>0.5</v>
      </c>
      <c r="O33" s="15">
        <v>0.5</v>
      </c>
      <c r="P33" s="16">
        <f t="shared" si="8"/>
        <v>508.5</v>
      </c>
      <c r="Q33" s="17"/>
      <c r="R33" s="25"/>
    </row>
    <row r="34" spans="1:18" s="18" customFormat="1" ht="12" customHeight="1" x14ac:dyDescent="0.2">
      <c r="A34" s="22">
        <v>41239</v>
      </c>
      <c r="B34" s="14">
        <v>0.77083333333333304</v>
      </c>
      <c r="C34" s="15">
        <v>9</v>
      </c>
      <c r="D34" s="15">
        <v>30</v>
      </c>
      <c r="E34" s="15">
        <v>0</v>
      </c>
      <c r="F34" s="16">
        <f t="shared" si="0"/>
        <v>570</v>
      </c>
      <c r="G34" s="11">
        <f t="shared" si="1"/>
        <v>9.5</v>
      </c>
      <c r="H34" s="15">
        <v>1450</v>
      </c>
      <c r="I34" s="15">
        <v>47875</v>
      </c>
      <c r="J34" s="15">
        <f>(I34-$I$8)*1000</f>
        <v>829000</v>
      </c>
      <c r="K34" s="15">
        <v>90.956000000000003</v>
      </c>
      <c r="L34" s="15">
        <f t="shared" si="7"/>
        <v>9.0439999999999969</v>
      </c>
      <c r="M34" s="20">
        <f>L34-$L$8</f>
        <v>47.643999999999991</v>
      </c>
      <c r="N34" s="15">
        <v>0.5</v>
      </c>
      <c r="O34" s="15">
        <v>0.5</v>
      </c>
      <c r="P34" s="16">
        <f t="shared" si="8"/>
        <v>565.5</v>
      </c>
      <c r="Q34" s="17">
        <f t="shared" ref="Q34" si="12">((O34/P34)/1892.6985)*1000000</f>
        <v>0.4671495739899415</v>
      </c>
      <c r="R34" s="25"/>
    </row>
    <row r="35" spans="1:18" s="18" customFormat="1" ht="12" customHeight="1" x14ac:dyDescent="0.2">
      <c r="A35" s="22">
        <v>41239</v>
      </c>
      <c r="B35" s="14">
        <v>0.8125</v>
      </c>
      <c r="C35" s="15">
        <v>10</v>
      </c>
      <c r="D35" s="15">
        <v>34</v>
      </c>
      <c r="E35" s="15">
        <v>0</v>
      </c>
      <c r="F35" s="16">
        <f t="shared" si="0"/>
        <v>634</v>
      </c>
      <c r="G35" s="11">
        <f t="shared" si="1"/>
        <v>10.566666666666666</v>
      </c>
      <c r="H35" s="15">
        <v>1451</v>
      </c>
      <c r="I35" s="15">
        <v>47968</v>
      </c>
      <c r="J35" s="15">
        <f>(I35-$I$8)*1000</f>
        <v>922000</v>
      </c>
      <c r="K35" s="15">
        <v>90.668999999999997</v>
      </c>
      <c r="L35" s="15">
        <f t="shared" si="7"/>
        <v>9.3310000000000031</v>
      </c>
      <c r="M35" s="20">
        <f>L35-$L$8</f>
        <v>47.930999999999997</v>
      </c>
      <c r="N35" s="15">
        <v>0.5</v>
      </c>
      <c r="O35" s="15">
        <v>0.5</v>
      </c>
      <c r="P35" s="16">
        <f t="shared" si="8"/>
        <v>629.5</v>
      </c>
      <c r="Q35" s="15"/>
      <c r="R35" s="25" t="s">
        <v>34</v>
      </c>
    </row>
    <row r="36" spans="1:18" s="18" customFormat="1" ht="12" customHeight="1" x14ac:dyDescent="0.2">
      <c r="A36" s="22">
        <v>41239</v>
      </c>
      <c r="B36" s="14">
        <v>0.85416666666666696</v>
      </c>
      <c r="C36" s="15">
        <v>11</v>
      </c>
      <c r="D36" s="15">
        <v>34</v>
      </c>
      <c r="E36" s="15">
        <v>0</v>
      </c>
      <c r="F36" s="16">
        <f t="shared" si="0"/>
        <v>694</v>
      </c>
      <c r="G36" s="11">
        <f t="shared" si="1"/>
        <v>11.566666666666666</v>
      </c>
      <c r="H36" s="15">
        <v>1450</v>
      </c>
      <c r="I36" s="15">
        <v>48054</v>
      </c>
      <c r="J36" s="15">
        <f>(I36-$I$8)*1000</f>
        <v>1008000</v>
      </c>
      <c r="K36" s="15">
        <v>90.102000000000004</v>
      </c>
      <c r="L36" s="15">
        <f t="shared" si="7"/>
        <v>9.8979999999999961</v>
      </c>
      <c r="M36" s="20">
        <f>L36-$L$8</f>
        <v>48.49799999999999</v>
      </c>
      <c r="N36" s="15">
        <v>0.5</v>
      </c>
      <c r="O36" s="15">
        <v>0.5</v>
      </c>
      <c r="P36" s="16">
        <f t="shared" si="8"/>
        <v>689.5</v>
      </c>
      <c r="Q36" s="15"/>
      <c r="R36" s="25"/>
    </row>
    <row r="37" spans="1:18" s="18" customFormat="1" ht="12" customHeight="1" x14ac:dyDescent="0.2">
      <c r="A37" s="22">
        <v>41239</v>
      </c>
      <c r="B37" s="14">
        <v>0.89583333333333304</v>
      </c>
      <c r="C37" s="15">
        <v>12</v>
      </c>
      <c r="D37" s="15">
        <v>34</v>
      </c>
      <c r="E37" s="15">
        <v>0</v>
      </c>
      <c r="F37" s="16">
        <f t="shared" si="0"/>
        <v>754</v>
      </c>
      <c r="G37" s="11">
        <f t="shared" si="1"/>
        <v>12.566666666666666</v>
      </c>
      <c r="H37" s="15">
        <v>1451</v>
      </c>
      <c r="I37" s="15">
        <v>48412</v>
      </c>
      <c r="J37" s="15">
        <f>(I37-$I$8)*1000</f>
        <v>1366000</v>
      </c>
      <c r="K37" s="15">
        <v>89.69</v>
      </c>
      <c r="L37" s="15">
        <f t="shared" si="7"/>
        <v>10.310000000000002</v>
      </c>
      <c r="M37" s="20">
        <f>L37-$L$8</f>
        <v>48.91</v>
      </c>
      <c r="N37" s="15">
        <v>0.6</v>
      </c>
      <c r="O37" s="15">
        <v>0.6</v>
      </c>
      <c r="P37" s="16">
        <f t="shared" si="8"/>
        <v>749.5</v>
      </c>
      <c r="Q37" s="17">
        <f t="shared" ref="Q37:Q46" si="13">((O37/P37)/1892.6985)*1000000</f>
        <v>0.42295890715086637</v>
      </c>
      <c r="R37" s="25"/>
    </row>
    <row r="38" spans="1:18" s="18" customFormat="1" ht="12" customHeight="1" x14ac:dyDescent="0.2">
      <c r="A38" s="22">
        <v>41239</v>
      </c>
      <c r="B38" s="14">
        <v>0.9375</v>
      </c>
      <c r="C38" s="15">
        <v>13</v>
      </c>
      <c r="D38" s="15">
        <v>34</v>
      </c>
      <c r="E38" s="15">
        <v>0</v>
      </c>
      <c r="F38" s="16">
        <f t="shared" si="0"/>
        <v>814</v>
      </c>
      <c r="G38" s="11">
        <f t="shared" si="1"/>
        <v>13.566666666666666</v>
      </c>
      <c r="H38" s="15">
        <v>1449</v>
      </c>
      <c r="I38" s="15">
        <v>48228</v>
      </c>
      <c r="J38" s="15">
        <f t="shared" ref="J38:J49" si="14">(I38-$I$8)*1000</f>
        <v>1182000</v>
      </c>
      <c r="K38" s="15">
        <v>89.638999999999996</v>
      </c>
      <c r="L38" s="15">
        <f t="shared" si="7"/>
        <v>10.361000000000004</v>
      </c>
      <c r="M38" s="20">
        <f t="shared" ref="M38:M43" si="15">L38-$L$8</f>
        <v>48.960999999999999</v>
      </c>
      <c r="N38" s="19">
        <v>0.6</v>
      </c>
      <c r="O38" s="19">
        <v>0.6</v>
      </c>
      <c r="P38" s="16">
        <f t="shared" si="8"/>
        <v>809.5</v>
      </c>
      <c r="Q38" s="17">
        <f t="shared" si="13"/>
        <v>0.39160926610200664</v>
      </c>
      <c r="R38" s="25" t="s">
        <v>34</v>
      </c>
    </row>
    <row r="39" spans="1:18" s="18" customFormat="1" ht="12" customHeight="1" x14ac:dyDescent="0.2">
      <c r="A39" s="22">
        <v>41239</v>
      </c>
      <c r="B39" s="14">
        <v>0.97916666666666596</v>
      </c>
      <c r="C39" s="15">
        <v>14</v>
      </c>
      <c r="D39" s="15">
        <v>34</v>
      </c>
      <c r="E39" s="15">
        <v>0</v>
      </c>
      <c r="F39" s="16">
        <f t="shared" si="0"/>
        <v>874</v>
      </c>
      <c r="G39" s="17">
        <f t="shared" si="1"/>
        <v>14.566666666666666</v>
      </c>
      <c r="H39" s="15">
        <v>1450</v>
      </c>
      <c r="I39" s="15">
        <v>48315</v>
      </c>
      <c r="J39" s="15">
        <f t="shared" si="14"/>
        <v>1269000</v>
      </c>
      <c r="K39" s="15">
        <v>89.225999999999999</v>
      </c>
      <c r="L39" s="15">
        <f t="shared" si="7"/>
        <v>10.774000000000001</v>
      </c>
      <c r="M39" s="20">
        <f t="shared" si="15"/>
        <v>49.373999999999995</v>
      </c>
      <c r="N39" s="19">
        <v>0.6</v>
      </c>
      <c r="O39" s="19">
        <v>0.6</v>
      </c>
      <c r="P39" s="16">
        <f t="shared" si="8"/>
        <v>869.5</v>
      </c>
      <c r="Q39" s="17">
        <f t="shared" si="13"/>
        <v>0.36458620001101133</v>
      </c>
      <c r="R39" s="25"/>
    </row>
    <row r="40" spans="1:18" s="18" customFormat="1" ht="12" customHeight="1" x14ac:dyDescent="0.2">
      <c r="A40" s="22">
        <v>41240</v>
      </c>
      <c r="B40" s="14">
        <v>2.0833333333333332E-2</v>
      </c>
      <c r="C40" s="15">
        <v>15</v>
      </c>
      <c r="D40" s="15">
        <v>34</v>
      </c>
      <c r="E40" s="15">
        <v>0</v>
      </c>
      <c r="F40" s="16">
        <f t="shared" si="0"/>
        <v>934</v>
      </c>
      <c r="G40" s="11">
        <f t="shared" si="1"/>
        <v>15.566666666666666</v>
      </c>
      <c r="H40" s="15">
        <v>1450</v>
      </c>
      <c r="I40" s="15">
        <v>48404</v>
      </c>
      <c r="J40" s="15">
        <f t="shared" si="14"/>
        <v>1358000</v>
      </c>
      <c r="K40" s="15">
        <v>88.980999999999995</v>
      </c>
      <c r="L40" s="15">
        <f t="shared" si="7"/>
        <v>11.019000000000005</v>
      </c>
      <c r="M40" s="20">
        <f t="shared" si="15"/>
        <v>49.619</v>
      </c>
      <c r="N40" s="15">
        <v>0.7</v>
      </c>
      <c r="O40" s="15">
        <v>0.7</v>
      </c>
      <c r="P40" s="16">
        <f t="shared" si="8"/>
        <v>929.5</v>
      </c>
      <c r="Q40" s="17">
        <f t="shared" si="13"/>
        <v>0.39789383295087327</v>
      </c>
      <c r="R40" s="25"/>
    </row>
    <row r="41" spans="1:18" s="18" customFormat="1" ht="12" customHeight="1" x14ac:dyDescent="0.2">
      <c r="A41" s="22">
        <v>41240</v>
      </c>
      <c r="B41" s="14">
        <v>6.25E-2</v>
      </c>
      <c r="C41" s="15">
        <v>16</v>
      </c>
      <c r="D41" s="15">
        <v>34</v>
      </c>
      <c r="E41" s="15">
        <v>0</v>
      </c>
      <c r="F41" s="16">
        <f t="shared" si="0"/>
        <v>994</v>
      </c>
      <c r="G41" s="11">
        <f t="shared" si="1"/>
        <v>16.566666666666666</v>
      </c>
      <c r="H41" s="15">
        <v>1450</v>
      </c>
      <c r="I41" s="15">
        <v>48489</v>
      </c>
      <c r="J41" s="15">
        <f t="shared" si="14"/>
        <v>1443000</v>
      </c>
      <c r="K41" s="15">
        <v>88.649000000000001</v>
      </c>
      <c r="L41" s="15">
        <f t="shared" si="7"/>
        <v>11.350999999999999</v>
      </c>
      <c r="M41" s="20">
        <f t="shared" si="15"/>
        <v>49.950999999999993</v>
      </c>
      <c r="N41" s="15">
        <v>0.7</v>
      </c>
      <c r="O41" s="15">
        <v>0.7</v>
      </c>
      <c r="P41" s="16">
        <f t="shared" si="8"/>
        <v>989.5</v>
      </c>
      <c r="Q41" s="17">
        <f t="shared" si="13"/>
        <v>0.37376686986138125</v>
      </c>
      <c r="R41" s="25" t="s">
        <v>34</v>
      </c>
    </row>
    <row r="42" spans="1:18" s="18" customFormat="1" ht="12" customHeight="1" x14ac:dyDescent="0.2">
      <c r="A42" s="22">
        <v>41240</v>
      </c>
      <c r="B42" s="14">
        <v>0.10416666666666667</v>
      </c>
      <c r="C42" s="15">
        <v>17</v>
      </c>
      <c r="D42" s="15">
        <v>34</v>
      </c>
      <c r="E42" s="15">
        <v>0</v>
      </c>
      <c r="F42" s="16">
        <f t="shared" si="0"/>
        <v>1054</v>
      </c>
      <c r="G42" s="11">
        <f t="shared" si="1"/>
        <v>17.566666666666666</v>
      </c>
      <c r="H42" s="15">
        <v>1451</v>
      </c>
      <c r="I42" s="15">
        <v>48575</v>
      </c>
      <c r="J42" s="15">
        <f t="shared" si="14"/>
        <v>1529000</v>
      </c>
      <c r="K42" s="15">
        <v>88.454999999999998</v>
      </c>
      <c r="L42" s="15">
        <f t="shared" si="7"/>
        <v>11.545000000000002</v>
      </c>
      <c r="M42" s="20">
        <f t="shared" si="15"/>
        <v>50.144999999999996</v>
      </c>
      <c r="N42" s="15">
        <v>0.8</v>
      </c>
      <c r="O42" s="15">
        <v>0.8</v>
      </c>
      <c r="P42" s="16">
        <f t="shared" si="8"/>
        <v>1049.5</v>
      </c>
      <c r="Q42" s="17">
        <f t="shared" si="13"/>
        <v>0.40274124301676906</v>
      </c>
      <c r="R42" s="25"/>
    </row>
    <row r="43" spans="1:18" s="18" customFormat="1" ht="12" customHeight="1" x14ac:dyDescent="0.2">
      <c r="A43" s="22">
        <v>41240</v>
      </c>
      <c r="B43" s="14">
        <v>0.14583333333333301</v>
      </c>
      <c r="C43" s="15">
        <v>18</v>
      </c>
      <c r="D43" s="15">
        <v>34</v>
      </c>
      <c r="E43" s="15">
        <v>0</v>
      </c>
      <c r="F43" s="16">
        <f t="shared" si="0"/>
        <v>1114</v>
      </c>
      <c r="G43" s="11">
        <f t="shared" si="1"/>
        <v>18.566666666666666</v>
      </c>
      <c r="H43" s="15">
        <v>1450</v>
      </c>
      <c r="I43" s="15">
        <v>48662</v>
      </c>
      <c r="J43" s="15">
        <f t="shared" si="14"/>
        <v>1616000</v>
      </c>
      <c r="K43" s="15">
        <v>88.453999999999994</v>
      </c>
      <c r="L43" s="15">
        <f t="shared" si="7"/>
        <v>11.546000000000006</v>
      </c>
      <c r="M43" s="20">
        <f t="shared" si="15"/>
        <v>50.146000000000001</v>
      </c>
      <c r="N43" s="15">
        <v>0.9</v>
      </c>
      <c r="O43" s="15">
        <v>0.9</v>
      </c>
      <c r="P43" s="16">
        <f t="shared" si="8"/>
        <v>1109.5</v>
      </c>
      <c r="Q43" s="17">
        <f t="shared" si="13"/>
        <v>0.42858183989577431</v>
      </c>
      <c r="R43" s="25" t="s">
        <v>34</v>
      </c>
    </row>
    <row r="44" spans="1:18" s="18" customFormat="1" ht="12" customHeight="1" x14ac:dyDescent="0.2">
      <c r="A44" s="22">
        <v>41240</v>
      </c>
      <c r="B44" s="14">
        <v>0.1875</v>
      </c>
      <c r="C44" s="15">
        <v>19</v>
      </c>
      <c r="D44" s="15">
        <v>34</v>
      </c>
      <c r="E44" s="15">
        <v>0</v>
      </c>
      <c r="F44" s="16">
        <f t="shared" si="0"/>
        <v>1174</v>
      </c>
      <c r="G44" s="11">
        <f t="shared" si="1"/>
        <v>19.566666666666666</v>
      </c>
      <c r="H44" s="15">
        <v>1451</v>
      </c>
      <c r="I44" s="15">
        <v>48749</v>
      </c>
      <c r="J44" s="15">
        <f t="shared" si="14"/>
        <v>1703000</v>
      </c>
      <c r="K44" s="15">
        <v>88.064999999999998</v>
      </c>
      <c r="L44" s="15">
        <f t="shared" si="7"/>
        <v>11.935000000000002</v>
      </c>
      <c r="M44" s="20">
        <f t="shared" ref="M44:M49" si="16">L44-$L$8</f>
        <v>50.534999999999997</v>
      </c>
      <c r="N44" s="15">
        <v>0.9</v>
      </c>
      <c r="O44" s="15">
        <v>0.9</v>
      </c>
      <c r="P44" s="16">
        <f t="shared" si="8"/>
        <v>1169.5</v>
      </c>
      <c r="Q44" s="17">
        <f t="shared" si="13"/>
        <v>0.40659388744280589</v>
      </c>
      <c r="R44" s="25"/>
    </row>
    <row r="45" spans="1:18" s="18" customFormat="1" ht="12" customHeight="1" x14ac:dyDescent="0.2">
      <c r="A45" s="22">
        <v>41240</v>
      </c>
      <c r="B45" s="14">
        <v>0.22916666666666599</v>
      </c>
      <c r="C45" s="15">
        <v>20</v>
      </c>
      <c r="D45" s="15">
        <v>34</v>
      </c>
      <c r="E45" s="15">
        <v>0</v>
      </c>
      <c r="F45" s="16">
        <f t="shared" si="0"/>
        <v>1234</v>
      </c>
      <c r="G45" s="11">
        <f t="shared" si="1"/>
        <v>20.566666666666666</v>
      </c>
      <c r="H45" s="15">
        <v>1450</v>
      </c>
      <c r="I45" s="15">
        <v>48836</v>
      </c>
      <c r="J45" s="15">
        <f t="shared" si="14"/>
        <v>1790000</v>
      </c>
      <c r="K45" s="15">
        <v>88.013000000000005</v>
      </c>
      <c r="L45" s="15">
        <f t="shared" si="7"/>
        <v>11.986999999999995</v>
      </c>
      <c r="M45" s="20">
        <f t="shared" si="16"/>
        <v>50.586999999999989</v>
      </c>
      <c r="N45" s="15">
        <v>1</v>
      </c>
      <c r="O45" s="15">
        <v>1</v>
      </c>
      <c r="P45" s="16">
        <f t="shared" si="8"/>
        <v>1229.5</v>
      </c>
      <c r="Q45" s="17">
        <f t="shared" si="13"/>
        <v>0.42972441495130048</v>
      </c>
      <c r="R45" s="25" t="s">
        <v>34</v>
      </c>
    </row>
    <row r="46" spans="1:18" s="18" customFormat="1" ht="12" customHeight="1" x14ac:dyDescent="0.2">
      <c r="A46" s="22">
        <v>41240</v>
      </c>
      <c r="B46" s="14">
        <v>0.27083333333333298</v>
      </c>
      <c r="C46" s="15">
        <v>21</v>
      </c>
      <c r="D46" s="15">
        <v>34</v>
      </c>
      <c r="E46" s="15">
        <v>0</v>
      </c>
      <c r="F46" s="16">
        <f t="shared" si="0"/>
        <v>1294</v>
      </c>
      <c r="G46" s="11">
        <f t="shared" si="1"/>
        <v>21.566666666666666</v>
      </c>
      <c r="H46" s="15">
        <v>1449</v>
      </c>
      <c r="I46" s="15">
        <v>48924</v>
      </c>
      <c r="J46" s="15">
        <f t="shared" si="14"/>
        <v>1878000</v>
      </c>
      <c r="K46" s="15">
        <v>87.26</v>
      </c>
      <c r="L46" s="15">
        <f t="shared" si="7"/>
        <v>12.739999999999995</v>
      </c>
      <c r="M46" s="20">
        <f t="shared" si="16"/>
        <v>51.339999999999989</v>
      </c>
      <c r="N46" s="15">
        <v>1.1000000000000001</v>
      </c>
      <c r="O46" s="15">
        <v>1.1000000000000001</v>
      </c>
      <c r="P46" s="16">
        <f t="shared" si="8"/>
        <v>1289.5</v>
      </c>
      <c r="Q46" s="17">
        <f t="shared" si="13"/>
        <v>0.4507024311755613</v>
      </c>
      <c r="R46" s="25" t="s">
        <v>34</v>
      </c>
    </row>
    <row r="47" spans="1:18" s="18" customFormat="1" ht="12" customHeight="1" x14ac:dyDescent="0.2">
      <c r="A47" s="22">
        <v>41240</v>
      </c>
      <c r="B47" s="14">
        <v>0.3125</v>
      </c>
      <c r="C47" s="15">
        <v>22</v>
      </c>
      <c r="D47" s="15">
        <v>28</v>
      </c>
      <c r="E47" s="15">
        <v>0</v>
      </c>
      <c r="F47" s="16">
        <f t="shared" si="0"/>
        <v>1348</v>
      </c>
      <c r="G47" s="11">
        <f t="shared" si="1"/>
        <v>22.466666666666665</v>
      </c>
      <c r="H47" s="15">
        <v>1450</v>
      </c>
      <c r="I47" s="15">
        <v>49003</v>
      </c>
      <c r="J47" s="15">
        <f t="shared" si="14"/>
        <v>1957000</v>
      </c>
      <c r="K47" s="15">
        <v>87.25</v>
      </c>
      <c r="L47" s="15">
        <f t="shared" si="7"/>
        <v>12.75</v>
      </c>
      <c r="M47" s="20">
        <f t="shared" si="16"/>
        <v>51.349999999999994</v>
      </c>
      <c r="N47" s="15">
        <v>1.2</v>
      </c>
      <c r="O47" s="15">
        <v>1.2</v>
      </c>
      <c r="P47" s="16">
        <f t="shared" si="8"/>
        <v>1343.5</v>
      </c>
      <c r="Q47" s="15"/>
      <c r="R47" s="25"/>
    </row>
    <row r="48" spans="1:18" s="18" customFormat="1" ht="12" customHeight="1" x14ac:dyDescent="0.2">
      <c r="A48" s="22">
        <v>41240</v>
      </c>
      <c r="B48" s="14">
        <v>0.35416666666666602</v>
      </c>
      <c r="C48" s="15">
        <v>23</v>
      </c>
      <c r="D48" s="15">
        <v>35</v>
      </c>
      <c r="E48" s="15">
        <v>0</v>
      </c>
      <c r="F48" s="16">
        <f t="shared" si="0"/>
        <v>1415</v>
      </c>
      <c r="G48" s="11">
        <f t="shared" si="1"/>
        <v>23.583333333333332</v>
      </c>
      <c r="H48" s="15">
        <v>1448</v>
      </c>
      <c r="I48" s="15">
        <v>49101</v>
      </c>
      <c r="J48" s="15">
        <f t="shared" si="14"/>
        <v>2055000</v>
      </c>
      <c r="K48" s="15">
        <v>87.241</v>
      </c>
      <c r="L48" s="15">
        <f t="shared" si="7"/>
        <v>12.759</v>
      </c>
      <c r="M48" s="20">
        <f t="shared" si="16"/>
        <v>51.358999999999995</v>
      </c>
      <c r="N48" s="15">
        <v>1.2</v>
      </c>
      <c r="O48" s="15">
        <v>1.2</v>
      </c>
      <c r="P48" s="16">
        <f t="shared" si="8"/>
        <v>1410.5</v>
      </c>
      <c r="Q48" s="15"/>
      <c r="R48" s="25" t="s">
        <v>34</v>
      </c>
    </row>
    <row r="49" spans="1:31" s="18" customFormat="1" ht="12" customHeight="1" x14ac:dyDescent="0.2">
      <c r="A49" s="22">
        <v>41240</v>
      </c>
      <c r="B49" s="14">
        <v>0.39583333333333298</v>
      </c>
      <c r="C49" s="15">
        <v>24</v>
      </c>
      <c r="D49" s="15">
        <v>35</v>
      </c>
      <c r="E49" s="15">
        <v>0</v>
      </c>
      <c r="F49" s="16">
        <f t="shared" si="0"/>
        <v>1475</v>
      </c>
      <c r="G49" s="11">
        <f t="shared" si="1"/>
        <v>24.583333333333332</v>
      </c>
      <c r="H49" s="15">
        <v>1450</v>
      </c>
      <c r="I49" s="15">
        <v>49180</v>
      </c>
      <c r="J49" s="15">
        <f t="shared" si="14"/>
        <v>2134000</v>
      </c>
      <c r="K49" s="15">
        <v>86.825000000000003</v>
      </c>
      <c r="L49" s="15">
        <f t="shared" si="7"/>
        <v>13.174999999999997</v>
      </c>
      <c r="M49" s="20">
        <f t="shared" si="16"/>
        <v>51.774999999999991</v>
      </c>
      <c r="N49" s="15">
        <v>1.4</v>
      </c>
      <c r="O49" s="15">
        <v>1.4</v>
      </c>
      <c r="P49" s="16">
        <f t="shared" si="8"/>
        <v>1470.5</v>
      </c>
      <c r="Q49" s="17">
        <f t="shared" ref="Q49:Q97" si="17">((O49/P49)/1892.6985)*1000000</f>
        <v>0.50301573305384117</v>
      </c>
      <c r="R49" s="25"/>
      <c r="AC49" s="18">
        <v>24</v>
      </c>
      <c r="AD49" s="18">
        <v>0</v>
      </c>
      <c r="AE49" s="18">
        <f>AD49+24</f>
        <v>24</v>
      </c>
    </row>
    <row r="50" spans="1:31" s="18" customFormat="1" ht="12" customHeight="1" x14ac:dyDescent="0.2">
      <c r="A50" s="22">
        <v>41240</v>
      </c>
      <c r="B50" s="14">
        <v>0.4375</v>
      </c>
      <c r="C50" s="15">
        <v>25</v>
      </c>
      <c r="D50" s="15">
        <v>33</v>
      </c>
      <c r="E50" s="15">
        <v>0</v>
      </c>
      <c r="F50" s="16">
        <f t="shared" si="0"/>
        <v>1533</v>
      </c>
      <c r="G50" s="11">
        <f t="shared" si="1"/>
        <v>25.55</v>
      </c>
      <c r="H50" s="15">
        <v>1452</v>
      </c>
      <c r="I50" s="15">
        <v>49270</v>
      </c>
      <c r="J50" s="15">
        <f t="shared" ref="J50:J95" si="18">(I50-$I$8)*1000</f>
        <v>2224000</v>
      </c>
      <c r="K50" s="15">
        <v>86.908000000000001</v>
      </c>
      <c r="L50" s="15">
        <f t="shared" si="7"/>
        <v>13.091999999999999</v>
      </c>
      <c r="M50" s="20">
        <f t="shared" ref="M50:M97" si="19">L50-$L$8</f>
        <v>51.691999999999993</v>
      </c>
      <c r="N50" s="19">
        <v>1.4</v>
      </c>
      <c r="O50" s="19">
        <v>1.4</v>
      </c>
      <c r="P50" s="16">
        <f t="shared" si="8"/>
        <v>1528.5</v>
      </c>
      <c r="Q50" s="17">
        <f t="shared" si="17"/>
        <v>0.48392844975837318</v>
      </c>
      <c r="R50" s="25"/>
      <c r="AD50" s="18">
        <v>1</v>
      </c>
      <c r="AE50" s="18">
        <f t="shared" ref="AE50:AE72" si="20">AD50+24</f>
        <v>25</v>
      </c>
    </row>
    <row r="51" spans="1:31" s="18" customFormat="1" ht="12" customHeight="1" x14ac:dyDescent="0.2">
      <c r="A51" s="22">
        <v>41240</v>
      </c>
      <c r="B51" s="14">
        <v>0.47916666666666602</v>
      </c>
      <c r="C51" s="15">
        <v>26</v>
      </c>
      <c r="D51" s="15">
        <v>41</v>
      </c>
      <c r="E51" s="15">
        <v>0</v>
      </c>
      <c r="F51" s="16">
        <f t="shared" si="0"/>
        <v>1601</v>
      </c>
      <c r="G51" s="11">
        <f t="shared" si="1"/>
        <v>26.683333333333334</v>
      </c>
      <c r="H51" s="15">
        <v>1454</v>
      </c>
      <c r="I51" s="15">
        <v>49369</v>
      </c>
      <c r="J51" s="15">
        <f t="shared" si="18"/>
        <v>2323000</v>
      </c>
      <c r="K51" s="15">
        <v>86.674999999999997</v>
      </c>
      <c r="L51" s="15">
        <f t="shared" si="7"/>
        <v>13.325000000000003</v>
      </c>
      <c r="M51" s="20">
        <f t="shared" si="19"/>
        <v>51.924999999999997</v>
      </c>
      <c r="N51" s="15">
        <v>1.5</v>
      </c>
      <c r="O51" s="15">
        <v>1.5</v>
      </c>
      <c r="P51" s="16">
        <f t="shared" si="8"/>
        <v>1596.5</v>
      </c>
      <c r="Q51" s="17">
        <f t="shared" si="17"/>
        <v>0.49641043048790229</v>
      </c>
      <c r="R51" s="25"/>
      <c r="AD51" s="18">
        <v>2</v>
      </c>
      <c r="AE51" s="18">
        <f t="shared" si="20"/>
        <v>26</v>
      </c>
    </row>
    <row r="52" spans="1:31" s="18" customFormat="1" ht="12" customHeight="1" x14ac:dyDescent="0.2">
      <c r="A52" s="22">
        <v>41240</v>
      </c>
      <c r="B52" s="14">
        <v>0.52083333333333304</v>
      </c>
      <c r="C52" s="15">
        <v>27</v>
      </c>
      <c r="D52" s="15">
        <v>29</v>
      </c>
      <c r="E52" s="15">
        <v>0</v>
      </c>
      <c r="F52" s="16">
        <f t="shared" si="0"/>
        <v>1649</v>
      </c>
      <c r="G52" s="11">
        <f t="shared" si="1"/>
        <v>27.483333333333334</v>
      </c>
      <c r="H52" s="15">
        <v>1464</v>
      </c>
      <c r="I52" s="15">
        <v>49439</v>
      </c>
      <c r="J52" s="15">
        <f t="shared" si="18"/>
        <v>2393000</v>
      </c>
      <c r="K52" s="15">
        <v>85.906000000000006</v>
      </c>
      <c r="L52" s="15">
        <f t="shared" si="7"/>
        <v>14.093999999999994</v>
      </c>
      <c r="M52" s="20">
        <f t="shared" si="19"/>
        <v>52.693999999999988</v>
      </c>
      <c r="N52" s="15">
        <v>1.5</v>
      </c>
      <c r="O52" s="15">
        <v>1.5</v>
      </c>
      <c r="P52" s="16">
        <f t="shared" si="8"/>
        <v>1644.5</v>
      </c>
      <c r="Q52" s="17">
        <f t="shared" si="17"/>
        <v>0.48192110202124411</v>
      </c>
      <c r="R52" s="25" t="s">
        <v>40</v>
      </c>
      <c r="AD52" s="18">
        <v>3</v>
      </c>
      <c r="AE52" s="18">
        <f t="shared" si="20"/>
        <v>27</v>
      </c>
    </row>
    <row r="53" spans="1:31" s="18" customFormat="1" ht="12" customHeight="1" x14ac:dyDescent="0.2">
      <c r="A53" s="22">
        <v>41240</v>
      </c>
      <c r="B53" s="14">
        <v>0.5625</v>
      </c>
      <c r="C53" s="15">
        <v>28</v>
      </c>
      <c r="D53" s="15">
        <v>36</v>
      </c>
      <c r="E53" s="15">
        <v>0</v>
      </c>
      <c r="F53" s="16">
        <f t="shared" si="0"/>
        <v>1716</v>
      </c>
      <c r="G53" s="11">
        <f t="shared" si="1"/>
        <v>28.6</v>
      </c>
      <c r="H53" s="15">
        <v>1451</v>
      </c>
      <c r="I53" s="15">
        <v>49537</v>
      </c>
      <c r="J53" s="15">
        <f t="shared" si="18"/>
        <v>2491000</v>
      </c>
      <c r="K53" s="15">
        <v>86.281999999999996</v>
      </c>
      <c r="L53" s="15">
        <f t="shared" si="7"/>
        <v>13.718000000000004</v>
      </c>
      <c r="M53" s="20">
        <f t="shared" si="19"/>
        <v>52.317999999999998</v>
      </c>
      <c r="N53" s="15">
        <v>1.5</v>
      </c>
      <c r="O53" s="15">
        <v>1.5</v>
      </c>
      <c r="P53" s="16">
        <f t="shared" si="8"/>
        <v>1711.5</v>
      </c>
      <c r="Q53" s="17">
        <f t="shared" si="17"/>
        <v>0.46305536212324622</v>
      </c>
      <c r="R53" s="25"/>
      <c r="AD53" s="18">
        <v>4</v>
      </c>
      <c r="AE53" s="18">
        <f t="shared" si="20"/>
        <v>28</v>
      </c>
    </row>
    <row r="54" spans="1:31" s="18" customFormat="1" ht="12" customHeight="1" x14ac:dyDescent="0.2">
      <c r="A54" s="22">
        <v>41240</v>
      </c>
      <c r="B54" s="14">
        <v>0.60416666666666596</v>
      </c>
      <c r="C54" s="15">
        <v>29</v>
      </c>
      <c r="D54" s="15">
        <v>29</v>
      </c>
      <c r="E54" s="15">
        <v>0</v>
      </c>
      <c r="F54" s="16">
        <f t="shared" si="0"/>
        <v>1769</v>
      </c>
      <c r="G54" s="11">
        <f t="shared" si="1"/>
        <v>29.483333333333334</v>
      </c>
      <c r="H54" s="15">
        <v>1448</v>
      </c>
      <c r="I54" s="15">
        <v>49614</v>
      </c>
      <c r="J54" s="15">
        <f t="shared" si="18"/>
        <v>2568000</v>
      </c>
      <c r="K54" s="15">
        <v>86.304000000000002</v>
      </c>
      <c r="L54" s="15">
        <f t="shared" si="7"/>
        <v>13.695999999999998</v>
      </c>
      <c r="M54" s="20">
        <f t="shared" si="19"/>
        <v>52.295999999999992</v>
      </c>
      <c r="N54" s="15">
        <v>1.6</v>
      </c>
      <c r="O54" s="15">
        <v>1.6</v>
      </c>
      <c r="P54" s="16">
        <f t="shared" si="8"/>
        <v>1764.5</v>
      </c>
      <c r="Q54" s="17">
        <f t="shared" si="17"/>
        <v>0.47908975295675738</v>
      </c>
      <c r="R54" s="25"/>
      <c r="AD54" s="18">
        <v>5</v>
      </c>
      <c r="AE54" s="18">
        <f t="shared" si="20"/>
        <v>29</v>
      </c>
    </row>
    <row r="55" spans="1:31" s="18" customFormat="1" ht="12" customHeight="1" x14ac:dyDescent="0.2">
      <c r="A55" s="22">
        <v>41240</v>
      </c>
      <c r="B55" s="14">
        <v>0.64583333333333304</v>
      </c>
      <c r="C55" s="15">
        <v>30</v>
      </c>
      <c r="D55" s="15">
        <v>36</v>
      </c>
      <c r="E55" s="15">
        <v>0</v>
      </c>
      <c r="F55" s="16">
        <f t="shared" si="0"/>
        <v>1836</v>
      </c>
      <c r="G55" s="11">
        <f t="shared" si="1"/>
        <v>30.6</v>
      </c>
      <c r="H55" s="15">
        <v>1446</v>
      </c>
      <c r="I55" s="15">
        <v>49711</v>
      </c>
      <c r="J55" s="15">
        <f t="shared" si="18"/>
        <v>2665000</v>
      </c>
      <c r="K55" s="15">
        <v>86.725999999999999</v>
      </c>
      <c r="L55" s="15">
        <f t="shared" si="7"/>
        <v>13.274000000000001</v>
      </c>
      <c r="M55" s="20">
        <f t="shared" si="19"/>
        <v>51.873999999999995</v>
      </c>
      <c r="N55" s="15">
        <v>1.7</v>
      </c>
      <c r="O55" s="15">
        <v>1.7</v>
      </c>
      <c r="P55" s="16">
        <f t="shared" si="8"/>
        <v>1831.5</v>
      </c>
      <c r="Q55" s="17">
        <f t="shared" si="17"/>
        <v>0.49041140371851527</v>
      </c>
      <c r="R55" s="25" t="s">
        <v>34</v>
      </c>
      <c r="AD55" s="18">
        <v>6</v>
      </c>
      <c r="AE55" s="18">
        <f t="shared" si="20"/>
        <v>30</v>
      </c>
    </row>
    <row r="56" spans="1:31" s="18" customFormat="1" ht="12" customHeight="1" x14ac:dyDescent="0.2">
      <c r="A56" s="22">
        <v>41240</v>
      </c>
      <c r="B56" s="14">
        <v>0.6875</v>
      </c>
      <c r="C56" s="15">
        <v>31</v>
      </c>
      <c r="D56" s="15">
        <v>34</v>
      </c>
      <c r="E56" s="15">
        <v>0</v>
      </c>
      <c r="F56" s="16">
        <f t="shared" si="0"/>
        <v>1894</v>
      </c>
      <c r="G56" s="17">
        <f t="shared" si="1"/>
        <v>31.566666666666666</v>
      </c>
      <c r="H56" s="15">
        <v>1452</v>
      </c>
      <c r="I56" s="15">
        <v>49793</v>
      </c>
      <c r="J56" s="15">
        <f t="shared" si="18"/>
        <v>2747000</v>
      </c>
      <c r="K56" s="15">
        <v>86.203000000000003</v>
      </c>
      <c r="L56" s="15">
        <f t="shared" si="7"/>
        <v>13.796999999999997</v>
      </c>
      <c r="M56" s="20">
        <f t="shared" si="19"/>
        <v>52.396999999999991</v>
      </c>
      <c r="N56" s="15">
        <v>1.6</v>
      </c>
      <c r="O56" s="15">
        <v>1.6</v>
      </c>
      <c r="P56" s="16">
        <f t="shared" si="8"/>
        <v>1889.5</v>
      </c>
      <c r="Q56" s="17">
        <f t="shared" si="17"/>
        <v>0.44739553802180382</v>
      </c>
      <c r="R56" s="25"/>
      <c r="AD56" s="18">
        <v>7</v>
      </c>
      <c r="AE56" s="18">
        <f t="shared" si="20"/>
        <v>31</v>
      </c>
    </row>
    <row r="57" spans="1:31" s="18" customFormat="1" ht="12" customHeight="1" x14ac:dyDescent="0.2">
      <c r="A57" s="22">
        <v>41240</v>
      </c>
      <c r="B57" s="14">
        <v>0.72916666666666596</v>
      </c>
      <c r="C57" s="15">
        <v>32</v>
      </c>
      <c r="D57" s="15">
        <v>29</v>
      </c>
      <c r="E57" s="15">
        <v>0</v>
      </c>
      <c r="F57" s="16">
        <f t="shared" si="0"/>
        <v>1949</v>
      </c>
      <c r="G57" s="11">
        <f t="shared" si="1"/>
        <v>32.483333333333334</v>
      </c>
      <c r="H57" s="15">
        <v>1450</v>
      </c>
      <c r="I57" s="15">
        <v>49874</v>
      </c>
      <c r="J57" s="15">
        <f t="shared" si="18"/>
        <v>2828000</v>
      </c>
      <c r="K57" s="15">
        <v>86.114000000000004</v>
      </c>
      <c r="L57" s="15">
        <f t="shared" si="7"/>
        <v>13.885999999999996</v>
      </c>
      <c r="M57" s="20">
        <f t="shared" si="19"/>
        <v>52.48599999999999</v>
      </c>
      <c r="N57" s="15">
        <v>1.8</v>
      </c>
      <c r="O57" s="15">
        <v>1.8</v>
      </c>
      <c r="P57" s="16">
        <f t="shared" si="8"/>
        <v>1944.5</v>
      </c>
      <c r="Q57" s="17">
        <f t="shared" si="17"/>
        <v>0.48908362187128984</v>
      </c>
      <c r="R57" s="25"/>
      <c r="AD57" s="18">
        <v>8</v>
      </c>
      <c r="AE57" s="18">
        <f t="shared" si="20"/>
        <v>32</v>
      </c>
    </row>
    <row r="58" spans="1:31" s="18" customFormat="1" ht="12" customHeight="1" x14ac:dyDescent="0.2">
      <c r="A58" s="22">
        <v>41240</v>
      </c>
      <c r="B58" s="14">
        <v>0.77083333333333304</v>
      </c>
      <c r="C58" s="15">
        <v>33</v>
      </c>
      <c r="D58" s="15">
        <v>32</v>
      </c>
      <c r="E58" s="15">
        <v>0</v>
      </c>
      <c r="F58" s="16">
        <f t="shared" si="0"/>
        <v>2012</v>
      </c>
      <c r="G58" s="11">
        <f t="shared" si="1"/>
        <v>33.533333333333331</v>
      </c>
      <c r="H58" s="15">
        <v>1450</v>
      </c>
      <c r="I58" s="15">
        <v>49866</v>
      </c>
      <c r="J58" s="15">
        <f t="shared" si="18"/>
        <v>2820000</v>
      </c>
      <c r="K58" s="15">
        <v>85.813000000000002</v>
      </c>
      <c r="L58" s="15">
        <f t="shared" si="7"/>
        <v>14.186999999999998</v>
      </c>
      <c r="M58" s="20">
        <f t="shared" si="19"/>
        <v>52.786999999999992</v>
      </c>
      <c r="N58" s="15">
        <v>1.9</v>
      </c>
      <c r="O58" s="15">
        <v>1.9</v>
      </c>
      <c r="P58" s="16">
        <f t="shared" si="8"/>
        <v>2007.5</v>
      </c>
      <c r="Q58" s="17">
        <f t="shared" si="17"/>
        <v>0.50005365855391548</v>
      </c>
      <c r="R58" s="25"/>
      <c r="AD58" s="18">
        <v>9</v>
      </c>
      <c r="AE58" s="18">
        <f t="shared" si="20"/>
        <v>33</v>
      </c>
    </row>
    <row r="59" spans="1:31" s="18" customFormat="1" ht="12" customHeight="1" x14ac:dyDescent="0.2">
      <c r="A59" s="22">
        <v>41240</v>
      </c>
      <c r="B59" s="14">
        <v>0.8125</v>
      </c>
      <c r="C59" s="15">
        <v>34</v>
      </c>
      <c r="D59" s="15">
        <v>34</v>
      </c>
      <c r="E59" s="15">
        <v>0</v>
      </c>
      <c r="F59" s="16">
        <f t="shared" si="0"/>
        <v>2074</v>
      </c>
      <c r="G59" s="11">
        <f t="shared" si="1"/>
        <v>34.56666666666667</v>
      </c>
      <c r="H59" s="15">
        <v>1451</v>
      </c>
      <c r="I59" s="15">
        <v>50055</v>
      </c>
      <c r="J59" s="15">
        <f t="shared" si="18"/>
        <v>3009000</v>
      </c>
      <c r="K59" s="15">
        <v>85.418000000000006</v>
      </c>
      <c r="L59" s="15">
        <f t="shared" si="7"/>
        <v>14.581999999999994</v>
      </c>
      <c r="M59" s="15">
        <f t="shared" si="19"/>
        <v>53.181999999999988</v>
      </c>
      <c r="N59" s="15">
        <v>1.9</v>
      </c>
      <c r="O59" s="15">
        <v>1.9</v>
      </c>
      <c r="P59" s="16">
        <f t="shared" si="8"/>
        <v>2069.5</v>
      </c>
      <c r="Q59" s="17">
        <f t="shared" si="17"/>
        <v>0.48507258736264097</v>
      </c>
      <c r="R59" s="25"/>
      <c r="AD59" s="18">
        <v>10</v>
      </c>
      <c r="AE59" s="18">
        <f t="shared" si="20"/>
        <v>34</v>
      </c>
    </row>
    <row r="60" spans="1:31" s="8" customFormat="1" ht="12" customHeight="1" x14ac:dyDescent="0.2">
      <c r="A60" s="22">
        <v>41240</v>
      </c>
      <c r="B60" s="14">
        <v>0.85416666666666596</v>
      </c>
      <c r="C60" s="6">
        <v>35</v>
      </c>
      <c r="D60" s="6">
        <v>34</v>
      </c>
      <c r="E60" s="15">
        <v>0</v>
      </c>
      <c r="F60" s="16">
        <f t="shared" si="0"/>
        <v>2134</v>
      </c>
      <c r="G60" s="11">
        <f t="shared" si="1"/>
        <v>35.56666666666667</v>
      </c>
      <c r="H60" s="6">
        <v>1452</v>
      </c>
      <c r="I60" s="6">
        <v>50143</v>
      </c>
      <c r="J60" s="6">
        <f t="shared" si="18"/>
        <v>3097000</v>
      </c>
      <c r="K60" s="6">
        <v>85.274000000000001</v>
      </c>
      <c r="L60" s="6">
        <f t="shared" si="7"/>
        <v>14.725999999999999</v>
      </c>
      <c r="M60" s="6">
        <f t="shared" si="19"/>
        <v>53.325999999999993</v>
      </c>
      <c r="N60" s="6">
        <v>1.9</v>
      </c>
      <c r="O60" s="6">
        <v>1.9</v>
      </c>
      <c r="P60" s="16">
        <f t="shared" si="8"/>
        <v>2129.5</v>
      </c>
      <c r="Q60" s="17">
        <f t="shared" si="17"/>
        <v>0.47140536254847876</v>
      </c>
      <c r="R60" s="24"/>
      <c r="AD60" s="18">
        <v>11</v>
      </c>
      <c r="AE60" s="18">
        <f t="shared" si="20"/>
        <v>35</v>
      </c>
    </row>
    <row r="61" spans="1:31" s="8" customFormat="1" ht="12" customHeight="1" x14ac:dyDescent="0.2">
      <c r="A61" s="22">
        <v>41240</v>
      </c>
      <c r="B61" s="14">
        <v>0.89583333333333304</v>
      </c>
      <c r="C61" s="6">
        <v>36</v>
      </c>
      <c r="D61" s="6">
        <v>34</v>
      </c>
      <c r="E61" s="15">
        <v>0</v>
      </c>
      <c r="F61" s="16">
        <f t="shared" si="0"/>
        <v>2194</v>
      </c>
      <c r="G61" s="11">
        <f t="shared" si="1"/>
        <v>36.56666666666667</v>
      </c>
      <c r="H61" s="6">
        <v>1453</v>
      </c>
      <c r="I61" s="6">
        <v>50230</v>
      </c>
      <c r="J61" s="6">
        <f t="shared" si="18"/>
        <v>3184000</v>
      </c>
      <c r="K61" s="6">
        <v>85.27</v>
      </c>
      <c r="L61" s="6">
        <f t="shared" si="7"/>
        <v>14.730000000000004</v>
      </c>
      <c r="M61" s="6">
        <f t="shared" si="19"/>
        <v>53.33</v>
      </c>
      <c r="N61" s="6">
        <v>2</v>
      </c>
      <c r="O61" s="6">
        <v>2</v>
      </c>
      <c r="P61" s="16">
        <f t="shared" si="8"/>
        <v>2189.5</v>
      </c>
      <c r="Q61" s="17">
        <f t="shared" si="17"/>
        <v>0.4826181029300059</v>
      </c>
      <c r="R61" s="24"/>
      <c r="AD61" s="18">
        <v>12</v>
      </c>
      <c r="AE61" s="18">
        <f t="shared" si="20"/>
        <v>36</v>
      </c>
    </row>
    <row r="62" spans="1:31" ht="12" customHeight="1" x14ac:dyDescent="0.2">
      <c r="A62" s="22">
        <v>41240</v>
      </c>
      <c r="B62" s="14">
        <v>0.9375</v>
      </c>
      <c r="C62" s="6">
        <v>37</v>
      </c>
      <c r="D62" s="15">
        <v>34</v>
      </c>
      <c r="E62" s="15">
        <v>0</v>
      </c>
      <c r="F62" s="16">
        <f t="shared" si="0"/>
        <v>2254</v>
      </c>
      <c r="G62" s="11">
        <f t="shared" si="1"/>
        <v>37.56666666666667</v>
      </c>
      <c r="H62" s="15">
        <v>1451</v>
      </c>
      <c r="I62" s="6">
        <v>50311</v>
      </c>
      <c r="J62" s="6">
        <f t="shared" si="18"/>
        <v>3265000</v>
      </c>
      <c r="K62" s="6">
        <v>85.022999999999996</v>
      </c>
      <c r="L62" s="6">
        <f t="shared" si="7"/>
        <v>14.977000000000004</v>
      </c>
      <c r="M62" s="6">
        <f t="shared" si="19"/>
        <v>53.576999999999998</v>
      </c>
      <c r="N62" s="2">
        <v>2</v>
      </c>
      <c r="O62" s="2">
        <v>2</v>
      </c>
      <c r="P62" s="16">
        <f t="shared" si="8"/>
        <v>2249.5</v>
      </c>
      <c r="Q62" s="17">
        <f t="shared" si="17"/>
        <v>0.46974542625705612</v>
      </c>
      <c r="R62" s="23"/>
      <c r="AD62" s="18">
        <v>13</v>
      </c>
      <c r="AE62" s="18">
        <f t="shared" si="20"/>
        <v>37</v>
      </c>
    </row>
    <row r="63" spans="1:31" ht="12" customHeight="1" x14ac:dyDescent="0.2">
      <c r="A63" s="22">
        <v>41240</v>
      </c>
      <c r="B63" s="14">
        <v>0.97916666666666596</v>
      </c>
      <c r="C63" s="6">
        <v>38</v>
      </c>
      <c r="D63" s="15">
        <v>34</v>
      </c>
      <c r="E63" s="15">
        <v>0</v>
      </c>
      <c r="F63" s="16">
        <f t="shared" si="0"/>
        <v>2314</v>
      </c>
      <c r="G63" s="11">
        <f t="shared" si="1"/>
        <v>38.56666666666667</v>
      </c>
      <c r="H63" s="15">
        <v>1451</v>
      </c>
      <c r="I63" s="6">
        <v>50405</v>
      </c>
      <c r="J63" s="6">
        <f t="shared" si="18"/>
        <v>3359000</v>
      </c>
      <c r="K63" s="6">
        <v>85.052999999999997</v>
      </c>
      <c r="L63" s="6">
        <f t="shared" si="7"/>
        <v>14.947000000000003</v>
      </c>
      <c r="M63" s="6">
        <f t="shared" si="19"/>
        <v>53.546999999999997</v>
      </c>
      <c r="N63" s="6">
        <v>2.1</v>
      </c>
      <c r="O63" s="6">
        <v>2.1</v>
      </c>
      <c r="P63" s="16">
        <f t="shared" si="8"/>
        <v>2309.5</v>
      </c>
      <c r="Q63" s="17">
        <f t="shared" si="17"/>
        <v>0.48041868507621149</v>
      </c>
      <c r="R63" s="23"/>
      <c r="AD63" s="18">
        <v>14</v>
      </c>
      <c r="AE63" s="18">
        <f t="shared" si="20"/>
        <v>38</v>
      </c>
    </row>
    <row r="64" spans="1:31" ht="12" customHeight="1" x14ac:dyDescent="0.2">
      <c r="A64" s="22">
        <v>41241</v>
      </c>
      <c r="B64" s="14">
        <v>2.0833333333333332E-2</v>
      </c>
      <c r="C64" s="6">
        <v>39</v>
      </c>
      <c r="D64" s="15">
        <v>34</v>
      </c>
      <c r="E64" s="15">
        <v>0</v>
      </c>
      <c r="F64" s="16">
        <f t="shared" si="0"/>
        <v>2374</v>
      </c>
      <c r="G64" s="11">
        <f t="shared" si="1"/>
        <v>39.56666666666667</v>
      </c>
      <c r="H64" s="15">
        <v>1449</v>
      </c>
      <c r="I64" s="6">
        <v>50492</v>
      </c>
      <c r="J64" s="6">
        <f t="shared" si="18"/>
        <v>3446000</v>
      </c>
      <c r="K64" s="6">
        <v>85.004999999999995</v>
      </c>
      <c r="L64" s="6">
        <f t="shared" si="7"/>
        <v>14.995000000000005</v>
      </c>
      <c r="M64" s="6">
        <f t="shared" si="19"/>
        <v>53.594999999999999</v>
      </c>
      <c r="N64" s="6">
        <v>2.1</v>
      </c>
      <c r="O64" s="6">
        <v>2.1</v>
      </c>
      <c r="P64" s="16">
        <f t="shared" si="8"/>
        <v>2369.5</v>
      </c>
      <c r="Q64" s="17">
        <f t="shared" si="17"/>
        <v>0.46825362025047912</v>
      </c>
      <c r="R64" s="23"/>
      <c r="AD64" s="18">
        <v>15</v>
      </c>
      <c r="AE64" s="18">
        <f t="shared" si="20"/>
        <v>39</v>
      </c>
    </row>
    <row r="65" spans="1:31" ht="12" customHeight="1" x14ac:dyDescent="0.2">
      <c r="A65" s="22">
        <v>41241</v>
      </c>
      <c r="B65" s="14">
        <v>6.25E-2</v>
      </c>
      <c r="C65" s="6">
        <v>40</v>
      </c>
      <c r="D65" s="15">
        <v>34</v>
      </c>
      <c r="E65" s="15">
        <v>0</v>
      </c>
      <c r="F65" s="16">
        <f t="shared" si="0"/>
        <v>2434</v>
      </c>
      <c r="G65" s="11">
        <f t="shared" si="1"/>
        <v>40.56666666666667</v>
      </c>
      <c r="H65" s="15">
        <v>1448</v>
      </c>
      <c r="I65" s="6">
        <v>50578</v>
      </c>
      <c r="J65" s="6">
        <f t="shared" si="18"/>
        <v>3532000</v>
      </c>
      <c r="K65" s="6">
        <v>84.924999999999997</v>
      </c>
      <c r="L65" s="6">
        <f t="shared" si="7"/>
        <v>15.075000000000003</v>
      </c>
      <c r="M65" s="6">
        <f t="shared" si="19"/>
        <v>53.674999999999997</v>
      </c>
      <c r="N65" s="6">
        <v>2.2000000000000002</v>
      </c>
      <c r="O65" s="6">
        <v>2.2000000000000002</v>
      </c>
      <c r="P65" s="16">
        <f t="shared" si="8"/>
        <v>2429.5</v>
      </c>
      <c r="Q65" s="17">
        <f t="shared" si="17"/>
        <v>0.47843653838311295</v>
      </c>
      <c r="R65" s="25" t="s">
        <v>34</v>
      </c>
      <c r="AD65" s="18">
        <v>16</v>
      </c>
      <c r="AE65" s="18">
        <f t="shared" si="20"/>
        <v>40</v>
      </c>
    </row>
    <row r="66" spans="1:31" ht="12" customHeight="1" x14ac:dyDescent="0.2">
      <c r="A66" s="22">
        <v>41241</v>
      </c>
      <c r="B66" s="14">
        <v>0.10416666666666667</v>
      </c>
      <c r="C66" s="6">
        <v>41</v>
      </c>
      <c r="D66" s="15">
        <v>34</v>
      </c>
      <c r="E66" s="15">
        <v>0</v>
      </c>
      <c r="F66" s="16">
        <f t="shared" si="0"/>
        <v>2494</v>
      </c>
      <c r="G66" s="11">
        <f t="shared" si="1"/>
        <v>41.56666666666667</v>
      </c>
      <c r="H66" s="15">
        <v>1450</v>
      </c>
      <c r="I66" s="6">
        <v>50664</v>
      </c>
      <c r="J66" s="6">
        <f t="shared" si="18"/>
        <v>3618000</v>
      </c>
      <c r="K66" s="6">
        <v>84.771000000000001</v>
      </c>
      <c r="L66" s="6">
        <f t="shared" si="7"/>
        <v>15.228999999999999</v>
      </c>
      <c r="M66" s="6">
        <f t="shared" si="19"/>
        <v>53.828999999999994</v>
      </c>
      <c r="N66" s="6">
        <v>2.2000000000000002</v>
      </c>
      <c r="O66" s="6">
        <v>2.2000000000000002</v>
      </c>
      <c r="P66" s="16">
        <f t="shared" si="8"/>
        <v>2489.5</v>
      </c>
      <c r="Q66" s="17">
        <f t="shared" si="17"/>
        <v>0.46690563165365445</v>
      </c>
      <c r="R66" s="23"/>
      <c r="AD66" s="18">
        <v>17</v>
      </c>
      <c r="AE66" s="18">
        <f t="shared" si="20"/>
        <v>41</v>
      </c>
    </row>
    <row r="67" spans="1:31" ht="12" customHeight="1" x14ac:dyDescent="0.2">
      <c r="A67" s="22">
        <v>41241</v>
      </c>
      <c r="B67" s="14">
        <v>0.14583333333333301</v>
      </c>
      <c r="C67" s="6">
        <v>42</v>
      </c>
      <c r="D67" s="15">
        <v>34</v>
      </c>
      <c r="E67" s="15">
        <v>0</v>
      </c>
      <c r="F67" s="16">
        <f t="shared" si="0"/>
        <v>2554</v>
      </c>
      <c r="G67" s="11">
        <f t="shared" si="1"/>
        <v>42.56666666666667</v>
      </c>
      <c r="H67" s="15">
        <v>1450</v>
      </c>
      <c r="I67" s="6">
        <v>50752</v>
      </c>
      <c r="J67" s="6">
        <f t="shared" si="18"/>
        <v>3706000</v>
      </c>
      <c r="K67" s="6">
        <v>84.811000000000007</v>
      </c>
      <c r="L67" s="6">
        <f t="shared" si="7"/>
        <v>15.188999999999993</v>
      </c>
      <c r="M67" s="6">
        <f t="shared" si="19"/>
        <v>53.788999999999987</v>
      </c>
      <c r="N67" s="6">
        <v>2.2999999999999998</v>
      </c>
      <c r="O67" s="6">
        <v>2.2999999999999998</v>
      </c>
      <c r="P67" s="16">
        <f t="shared" si="8"/>
        <v>2549.5</v>
      </c>
      <c r="Q67" s="17">
        <f t="shared" si="17"/>
        <v>0.47664098325947629</v>
      </c>
      <c r="R67" s="23"/>
      <c r="AD67" s="18">
        <v>18</v>
      </c>
      <c r="AE67" s="18">
        <f t="shared" si="20"/>
        <v>42</v>
      </c>
    </row>
    <row r="68" spans="1:31" ht="12" customHeight="1" x14ac:dyDescent="0.2">
      <c r="A68" s="22">
        <v>41241</v>
      </c>
      <c r="B68" s="14">
        <v>0.1875</v>
      </c>
      <c r="C68" s="6">
        <v>43</v>
      </c>
      <c r="D68" s="15">
        <v>34</v>
      </c>
      <c r="E68" s="15">
        <v>0</v>
      </c>
      <c r="F68" s="16">
        <f t="shared" si="0"/>
        <v>2614</v>
      </c>
      <c r="G68" s="11">
        <f t="shared" si="1"/>
        <v>43.56666666666667</v>
      </c>
      <c r="H68" s="15">
        <v>1449</v>
      </c>
      <c r="I68" s="6">
        <v>50841</v>
      </c>
      <c r="J68" s="6">
        <f t="shared" si="18"/>
        <v>3795000</v>
      </c>
      <c r="K68" s="6">
        <v>84.837999999999994</v>
      </c>
      <c r="L68" s="6">
        <f t="shared" si="7"/>
        <v>15.162000000000006</v>
      </c>
      <c r="M68" s="6">
        <f t="shared" si="19"/>
        <v>53.762</v>
      </c>
      <c r="N68" s="6">
        <v>2.4</v>
      </c>
      <c r="O68" s="6">
        <v>2.4</v>
      </c>
      <c r="P68" s="16">
        <f t="shared" si="8"/>
        <v>2609.5</v>
      </c>
      <c r="Q68" s="17">
        <f t="shared" si="17"/>
        <v>0.48592864672860603</v>
      </c>
      <c r="R68" s="23"/>
      <c r="AD68" s="18">
        <v>19</v>
      </c>
      <c r="AE68" s="18">
        <f t="shared" si="20"/>
        <v>43</v>
      </c>
    </row>
    <row r="69" spans="1:31" ht="12" customHeight="1" x14ac:dyDescent="0.2">
      <c r="A69" s="22">
        <v>41241</v>
      </c>
      <c r="B69" s="14">
        <v>0.22916666666666599</v>
      </c>
      <c r="C69" s="6">
        <v>44</v>
      </c>
      <c r="D69" s="15">
        <v>34</v>
      </c>
      <c r="E69" s="15">
        <v>0</v>
      </c>
      <c r="F69" s="16">
        <f t="shared" si="0"/>
        <v>2674</v>
      </c>
      <c r="G69" s="11">
        <f t="shared" si="1"/>
        <v>44.56666666666667</v>
      </c>
      <c r="H69" s="15">
        <v>1447</v>
      </c>
      <c r="I69" s="6">
        <v>50925</v>
      </c>
      <c r="J69" s="6">
        <f t="shared" si="18"/>
        <v>3879000</v>
      </c>
      <c r="K69" s="6">
        <v>84.962000000000003</v>
      </c>
      <c r="L69" s="6">
        <f t="shared" si="7"/>
        <v>15.037999999999997</v>
      </c>
      <c r="M69" s="6">
        <f t="shared" si="19"/>
        <v>53.637999999999991</v>
      </c>
      <c r="N69" s="6">
        <v>2.4</v>
      </c>
      <c r="O69" s="6">
        <v>2.4</v>
      </c>
      <c r="P69" s="16">
        <f t="shared" si="8"/>
        <v>2669.5</v>
      </c>
      <c r="Q69" s="17">
        <f t="shared" si="17"/>
        <v>0.47500685657924607</v>
      </c>
      <c r="R69" s="23"/>
      <c r="AD69" s="18">
        <v>20</v>
      </c>
      <c r="AE69" s="18">
        <f t="shared" si="20"/>
        <v>44</v>
      </c>
    </row>
    <row r="70" spans="1:31" ht="12" customHeight="1" x14ac:dyDescent="0.2">
      <c r="A70" s="22">
        <v>41241</v>
      </c>
      <c r="B70" s="14">
        <v>0.27083333333333298</v>
      </c>
      <c r="C70" s="6">
        <v>45</v>
      </c>
      <c r="D70" s="15">
        <v>34</v>
      </c>
      <c r="E70" s="15">
        <v>0</v>
      </c>
      <c r="F70" s="16">
        <f t="shared" si="0"/>
        <v>2734</v>
      </c>
      <c r="G70" s="11">
        <f t="shared" si="1"/>
        <v>45.56666666666667</v>
      </c>
      <c r="H70" s="15">
        <v>1452</v>
      </c>
      <c r="I70" s="6">
        <v>51012</v>
      </c>
      <c r="J70" s="6">
        <f t="shared" si="18"/>
        <v>3966000</v>
      </c>
      <c r="K70" s="6">
        <v>84.375</v>
      </c>
      <c r="L70" s="6">
        <f t="shared" si="7"/>
        <v>15.625</v>
      </c>
      <c r="M70" s="6">
        <f t="shared" si="19"/>
        <v>54.224999999999994</v>
      </c>
      <c r="N70" s="6">
        <v>2.5</v>
      </c>
      <c r="O70" s="6">
        <v>2.5</v>
      </c>
      <c r="P70" s="16">
        <f t="shared" si="8"/>
        <v>2729.5</v>
      </c>
      <c r="Q70" s="17">
        <f t="shared" si="17"/>
        <v>0.4839221177712254</v>
      </c>
      <c r="R70" s="23"/>
      <c r="AD70" s="18">
        <v>21</v>
      </c>
      <c r="AE70" s="18">
        <f t="shared" si="20"/>
        <v>45</v>
      </c>
    </row>
    <row r="71" spans="1:31" ht="12" customHeight="1" x14ac:dyDescent="0.2">
      <c r="A71" s="22">
        <v>41241</v>
      </c>
      <c r="B71" s="14">
        <v>0.3125</v>
      </c>
      <c r="C71" s="6">
        <v>46</v>
      </c>
      <c r="D71" s="15">
        <v>29</v>
      </c>
      <c r="E71" s="15">
        <v>0</v>
      </c>
      <c r="F71" s="16">
        <f t="shared" si="0"/>
        <v>2789</v>
      </c>
      <c r="G71" s="11">
        <f t="shared" si="1"/>
        <v>46.483333333333334</v>
      </c>
      <c r="H71" s="15">
        <v>1449</v>
      </c>
      <c r="I71" s="6">
        <v>51093</v>
      </c>
      <c r="J71" s="6">
        <f t="shared" si="18"/>
        <v>4047000</v>
      </c>
      <c r="K71" s="6">
        <v>84.361000000000004</v>
      </c>
      <c r="L71" s="6">
        <f t="shared" si="7"/>
        <v>15.638999999999996</v>
      </c>
      <c r="M71" s="6">
        <f t="shared" si="19"/>
        <v>54.23899999999999</v>
      </c>
      <c r="N71" s="6">
        <v>2.5</v>
      </c>
      <c r="O71" s="6">
        <v>2.5</v>
      </c>
      <c r="P71" s="16">
        <f t="shared" si="8"/>
        <v>2784.5</v>
      </c>
      <c r="Q71" s="17">
        <f t="shared" si="17"/>
        <v>0.47436359147299689</v>
      </c>
      <c r="R71" s="23"/>
      <c r="AD71" s="18">
        <v>22</v>
      </c>
      <c r="AE71" s="18">
        <f t="shared" si="20"/>
        <v>46</v>
      </c>
    </row>
    <row r="72" spans="1:31" ht="12" customHeight="1" x14ac:dyDescent="0.2">
      <c r="A72" s="22">
        <v>41241</v>
      </c>
      <c r="B72" s="14">
        <v>0.35416666666666602</v>
      </c>
      <c r="C72" s="6">
        <v>47</v>
      </c>
      <c r="D72" s="15">
        <v>38</v>
      </c>
      <c r="E72" s="15">
        <v>0</v>
      </c>
      <c r="F72" s="16">
        <f t="shared" si="0"/>
        <v>2858</v>
      </c>
      <c r="G72" s="11">
        <f t="shared" si="1"/>
        <v>47.633333333333333</v>
      </c>
      <c r="H72" s="15">
        <v>1451</v>
      </c>
      <c r="I72" s="6">
        <v>51193</v>
      </c>
      <c r="J72" s="6">
        <f t="shared" si="18"/>
        <v>4147000</v>
      </c>
      <c r="K72" s="6">
        <v>84.116</v>
      </c>
      <c r="L72" s="6">
        <f t="shared" si="7"/>
        <v>15.884</v>
      </c>
      <c r="M72" s="6">
        <f t="shared" si="19"/>
        <v>54.483999999999995</v>
      </c>
      <c r="N72" s="6">
        <v>2.5</v>
      </c>
      <c r="O72" s="6">
        <v>2.5</v>
      </c>
      <c r="P72" s="16">
        <f t="shared" si="8"/>
        <v>2853.5</v>
      </c>
      <c r="Q72" s="17">
        <f t="shared" si="17"/>
        <v>0.46289308584424732</v>
      </c>
      <c r="R72" s="23"/>
      <c r="AD72" s="18">
        <v>23</v>
      </c>
      <c r="AE72" s="18">
        <f t="shared" si="20"/>
        <v>47</v>
      </c>
    </row>
    <row r="73" spans="1:31" ht="12" customHeight="1" x14ac:dyDescent="0.2">
      <c r="A73" s="22">
        <v>41241</v>
      </c>
      <c r="B73" s="14">
        <v>0.39583333333333298</v>
      </c>
      <c r="C73" s="6">
        <v>48</v>
      </c>
      <c r="D73" s="15">
        <v>34</v>
      </c>
      <c r="E73" s="15">
        <v>0</v>
      </c>
      <c r="F73" s="16">
        <f t="shared" si="0"/>
        <v>2914</v>
      </c>
      <c r="G73" s="11">
        <f t="shared" si="1"/>
        <v>48.56666666666667</v>
      </c>
      <c r="H73" s="15">
        <v>1450</v>
      </c>
      <c r="I73" s="6">
        <v>51274</v>
      </c>
      <c r="J73" s="6">
        <f t="shared" si="18"/>
        <v>4228000</v>
      </c>
      <c r="K73" s="6">
        <v>84.376000000000005</v>
      </c>
      <c r="L73" s="6">
        <f t="shared" si="7"/>
        <v>15.623999999999995</v>
      </c>
      <c r="M73" s="6">
        <f t="shared" si="19"/>
        <v>54.22399999999999</v>
      </c>
      <c r="N73" s="6">
        <v>2.5</v>
      </c>
      <c r="O73" s="6">
        <v>2.5</v>
      </c>
      <c r="P73" s="16">
        <f t="shared" si="8"/>
        <v>2909.5</v>
      </c>
      <c r="Q73" s="17">
        <f t="shared" si="17"/>
        <v>0.45398364683160669</v>
      </c>
      <c r="R73" s="23"/>
    </row>
    <row r="74" spans="1:31" ht="12" customHeight="1" x14ac:dyDescent="0.2">
      <c r="A74" s="22">
        <v>41241</v>
      </c>
      <c r="B74" s="14">
        <v>0.4375</v>
      </c>
      <c r="C74" s="6">
        <v>49</v>
      </c>
      <c r="D74" s="15">
        <v>41</v>
      </c>
      <c r="E74" s="15">
        <v>0</v>
      </c>
      <c r="F74" s="16">
        <f t="shared" ref="F74:F97" si="21">(C74*60)+D74+(E74/60)</f>
        <v>2981</v>
      </c>
      <c r="G74" s="11">
        <f t="shared" ref="G74:G97" si="22">C74+(D74/60)+(E74/3600)</f>
        <v>49.68333333333333</v>
      </c>
      <c r="H74" s="15">
        <v>1448</v>
      </c>
      <c r="I74" s="6">
        <v>51371</v>
      </c>
      <c r="J74" s="6">
        <f t="shared" si="18"/>
        <v>4325000</v>
      </c>
      <c r="K74" s="6">
        <v>84.427000000000007</v>
      </c>
      <c r="L74" s="6">
        <f t="shared" si="7"/>
        <v>15.572999999999993</v>
      </c>
      <c r="M74" s="6">
        <f t="shared" si="19"/>
        <v>54.172999999999988</v>
      </c>
      <c r="N74" s="6">
        <v>2.6</v>
      </c>
      <c r="O74" s="6">
        <v>2.6</v>
      </c>
      <c r="P74" s="16">
        <f t="shared" si="8"/>
        <v>2976.5</v>
      </c>
      <c r="Q74" s="17">
        <f t="shared" si="17"/>
        <v>0.46151521494198627</v>
      </c>
      <c r="R74" s="23"/>
    </row>
    <row r="75" spans="1:31" ht="12" customHeight="1" x14ac:dyDescent="0.2">
      <c r="A75" s="22">
        <v>41241</v>
      </c>
      <c r="B75" s="14">
        <v>0.47916666666666602</v>
      </c>
      <c r="C75" s="6">
        <v>50</v>
      </c>
      <c r="D75" s="15">
        <v>34</v>
      </c>
      <c r="E75" s="15">
        <v>0</v>
      </c>
      <c r="F75" s="16">
        <f t="shared" si="21"/>
        <v>3034</v>
      </c>
      <c r="G75" s="11">
        <f t="shared" si="22"/>
        <v>50.56666666666667</v>
      </c>
      <c r="H75" s="15">
        <v>1449</v>
      </c>
      <c r="I75" s="6">
        <v>51447</v>
      </c>
      <c r="J75" s="6">
        <f t="shared" si="18"/>
        <v>4401000</v>
      </c>
      <c r="K75" s="6">
        <v>84.305999999999997</v>
      </c>
      <c r="L75" s="6">
        <f t="shared" si="7"/>
        <v>15.694000000000003</v>
      </c>
      <c r="M75" s="6">
        <f t="shared" si="19"/>
        <v>54.293999999999997</v>
      </c>
      <c r="N75" s="6">
        <v>2.6</v>
      </c>
      <c r="O75" s="6">
        <v>2.6</v>
      </c>
      <c r="P75" s="16">
        <f t="shared" si="8"/>
        <v>3029.5</v>
      </c>
      <c r="Q75" s="17">
        <f t="shared" si="17"/>
        <v>0.45344117421185748</v>
      </c>
      <c r="R75" s="23"/>
    </row>
    <row r="76" spans="1:31" ht="12" customHeight="1" x14ac:dyDescent="0.2">
      <c r="A76" s="22">
        <v>41241</v>
      </c>
      <c r="B76" s="14">
        <v>0.52083333333333304</v>
      </c>
      <c r="C76" s="6">
        <v>51</v>
      </c>
      <c r="D76" s="15">
        <v>36</v>
      </c>
      <c r="E76" s="15">
        <v>0</v>
      </c>
      <c r="F76" s="16">
        <f t="shared" si="21"/>
        <v>3096</v>
      </c>
      <c r="G76" s="11">
        <f t="shared" si="22"/>
        <v>51.6</v>
      </c>
      <c r="H76" s="15">
        <v>1450</v>
      </c>
      <c r="I76" s="6">
        <v>51537</v>
      </c>
      <c r="J76" s="6">
        <f t="shared" si="18"/>
        <v>4491000</v>
      </c>
      <c r="K76" s="6">
        <v>84.108999999999995</v>
      </c>
      <c r="L76" s="6">
        <f t="shared" si="7"/>
        <v>15.891000000000005</v>
      </c>
      <c r="M76" s="6">
        <f t="shared" si="19"/>
        <v>54.491</v>
      </c>
      <c r="N76" s="6">
        <v>2.6</v>
      </c>
      <c r="O76" s="6">
        <v>2.6</v>
      </c>
      <c r="P76" s="16">
        <f t="shared" si="8"/>
        <v>3091.5</v>
      </c>
      <c r="Q76" s="17">
        <f t="shared" si="17"/>
        <v>0.44434741622992796</v>
      </c>
      <c r="R76" s="23"/>
    </row>
    <row r="77" spans="1:31" ht="12" customHeight="1" x14ac:dyDescent="0.2">
      <c r="A77" s="22">
        <v>41241</v>
      </c>
      <c r="B77" s="14">
        <v>0.5625</v>
      </c>
      <c r="C77" s="6">
        <v>52</v>
      </c>
      <c r="D77" s="15">
        <v>35</v>
      </c>
      <c r="E77" s="15">
        <v>0</v>
      </c>
      <c r="F77" s="16">
        <f t="shared" si="21"/>
        <v>3155</v>
      </c>
      <c r="G77" s="11">
        <f t="shared" si="22"/>
        <v>52.583333333333336</v>
      </c>
      <c r="H77" s="15">
        <v>1451</v>
      </c>
      <c r="I77" s="6">
        <v>51623</v>
      </c>
      <c r="J77" s="6">
        <f t="shared" si="18"/>
        <v>4577000</v>
      </c>
      <c r="K77" s="6">
        <v>84.16</v>
      </c>
      <c r="L77" s="6">
        <f t="shared" si="7"/>
        <v>15.840000000000003</v>
      </c>
      <c r="M77" s="6">
        <f t="shared" si="19"/>
        <v>54.44</v>
      </c>
      <c r="N77" s="6">
        <v>2.6</v>
      </c>
      <c r="O77" s="6">
        <v>2.6</v>
      </c>
      <c r="P77" s="16">
        <f t="shared" si="8"/>
        <v>3150.5</v>
      </c>
      <c r="Q77" s="17">
        <f t="shared" si="17"/>
        <v>0.43602603944606322</v>
      </c>
      <c r="R77" s="23"/>
    </row>
    <row r="78" spans="1:31" ht="12" customHeight="1" x14ac:dyDescent="0.2">
      <c r="A78" s="22">
        <v>41241</v>
      </c>
      <c r="B78" s="14">
        <v>0.60833333333333328</v>
      </c>
      <c r="C78" s="6">
        <v>53</v>
      </c>
      <c r="D78" s="15">
        <v>39</v>
      </c>
      <c r="E78" s="15">
        <v>0</v>
      </c>
      <c r="F78" s="16">
        <f t="shared" si="21"/>
        <v>3219</v>
      </c>
      <c r="G78" s="11">
        <f t="shared" si="22"/>
        <v>53.65</v>
      </c>
      <c r="H78" s="15">
        <v>1449</v>
      </c>
      <c r="I78" s="6">
        <v>51717</v>
      </c>
      <c r="J78" s="6">
        <f t="shared" si="18"/>
        <v>4671000</v>
      </c>
      <c r="K78" s="6">
        <v>83.754999999999995</v>
      </c>
      <c r="L78" s="6">
        <f t="shared" si="7"/>
        <v>16.245000000000005</v>
      </c>
      <c r="M78" s="6">
        <f t="shared" si="19"/>
        <v>54.844999999999999</v>
      </c>
      <c r="N78" s="6">
        <v>2.7</v>
      </c>
      <c r="O78" s="6">
        <v>2.7</v>
      </c>
      <c r="P78" s="16">
        <f t="shared" si="8"/>
        <v>3214.5</v>
      </c>
      <c r="Q78" s="17">
        <f t="shared" si="17"/>
        <v>0.44378119586034676</v>
      </c>
      <c r="R78" s="23"/>
    </row>
    <row r="79" spans="1:31" ht="12" customHeight="1" x14ac:dyDescent="0.2">
      <c r="A79" s="22">
        <v>41241</v>
      </c>
      <c r="B79" s="14">
        <v>0.64583333333333304</v>
      </c>
      <c r="C79" s="6">
        <v>54</v>
      </c>
      <c r="D79" s="15">
        <v>34</v>
      </c>
      <c r="E79" s="15">
        <v>0</v>
      </c>
      <c r="F79" s="16">
        <f t="shared" si="21"/>
        <v>3274</v>
      </c>
      <c r="G79" s="11">
        <f t="shared" si="22"/>
        <v>54.56666666666667</v>
      </c>
      <c r="H79" s="15">
        <v>1447</v>
      </c>
      <c r="I79" s="6">
        <v>51796</v>
      </c>
      <c r="J79" s="6">
        <f t="shared" si="18"/>
        <v>4750000</v>
      </c>
      <c r="K79" s="6">
        <v>83.840999999999994</v>
      </c>
      <c r="L79" s="6">
        <f t="shared" si="7"/>
        <v>16.159000000000006</v>
      </c>
      <c r="M79" s="6">
        <f t="shared" si="19"/>
        <v>54.759</v>
      </c>
      <c r="N79" s="6">
        <v>2.7</v>
      </c>
      <c r="O79" s="6">
        <v>2.7</v>
      </c>
      <c r="P79" s="16">
        <f t="shared" si="8"/>
        <v>3269.5</v>
      </c>
      <c r="Q79" s="17">
        <f t="shared" si="17"/>
        <v>0.43631584465303097</v>
      </c>
      <c r="R79" s="23"/>
    </row>
    <row r="80" spans="1:31" ht="12" customHeight="1" x14ac:dyDescent="0.2">
      <c r="A80" s="22">
        <v>41241</v>
      </c>
      <c r="B80" s="14">
        <v>0.6875</v>
      </c>
      <c r="C80" s="6">
        <v>55</v>
      </c>
      <c r="D80" s="15">
        <v>35</v>
      </c>
      <c r="E80" s="15">
        <v>0</v>
      </c>
      <c r="F80" s="16">
        <f t="shared" si="21"/>
        <v>3335</v>
      </c>
      <c r="G80" s="11">
        <f t="shared" si="22"/>
        <v>55.583333333333336</v>
      </c>
      <c r="H80" s="15">
        <v>1448</v>
      </c>
      <c r="I80" s="6">
        <v>51884</v>
      </c>
      <c r="J80" s="6">
        <f t="shared" si="18"/>
        <v>4838000</v>
      </c>
      <c r="K80" s="6">
        <v>84.424999999999997</v>
      </c>
      <c r="L80" s="6">
        <f t="shared" si="7"/>
        <v>15.575000000000003</v>
      </c>
      <c r="M80" s="6">
        <f t="shared" si="19"/>
        <v>54.174999999999997</v>
      </c>
      <c r="N80" s="6">
        <v>2.7</v>
      </c>
      <c r="O80" s="6">
        <v>2.7</v>
      </c>
      <c r="P80" s="16">
        <f t="shared" si="8"/>
        <v>3330.5</v>
      </c>
      <c r="Q80" s="17">
        <f t="shared" si="17"/>
        <v>0.42832447202915019</v>
      </c>
      <c r="R80" s="25" t="s">
        <v>34</v>
      </c>
    </row>
    <row r="81" spans="1:18" s="28" customFormat="1" ht="12" customHeight="1" x14ac:dyDescent="0.2">
      <c r="A81" s="22">
        <v>41241</v>
      </c>
      <c r="B81" s="14">
        <v>0.72916666666666596</v>
      </c>
      <c r="C81" s="15">
        <v>56</v>
      </c>
      <c r="D81" s="15">
        <v>36</v>
      </c>
      <c r="E81" s="15">
        <v>0</v>
      </c>
      <c r="F81" s="16">
        <f t="shared" si="21"/>
        <v>3396</v>
      </c>
      <c r="G81" s="17">
        <f t="shared" si="22"/>
        <v>56.6</v>
      </c>
      <c r="H81" s="15">
        <v>1455</v>
      </c>
      <c r="I81" s="15">
        <v>51975</v>
      </c>
      <c r="J81" s="15">
        <f t="shared" si="18"/>
        <v>4929000</v>
      </c>
      <c r="K81" s="15">
        <v>83.656000000000006</v>
      </c>
      <c r="L81" s="15">
        <f t="shared" si="7"/>
        <v>16.343999999999994</v>
      </c>
      <c r="M81" s="15">
        <f t="shared" si="19"/>
        <v>54.943999999999988</v>
      </c>
      <c r="N81" s="15">
        <v>2.8</v>
      </c>
      <c r="O81" s="15">
        <v>2.8</v>
      </c>
      <c r="P81" s="16">
        <f t="shared" si="8"/>
        <v>3391.5</v>
      </c>
      <c r="Q81" s="17">
        <f t="shared" si="17"/>
        <v>0.43619910685871943</v>
      </c>
      <c r="R81" s="27"/>
    </row>
    <row r="82" spans="1:18" ht="12" customHeight="1" x14ac:dyDescent="0.2">
      <c r="A82" s="22">
        <v>41241</v>
      </c>
      <c r="B82" s="14">
        <v>0.77083333333333304</v>
      </c>
      <c r="C82" s="6">
        <v>57</v>
      </c>
      <c r="D82" s="15">
        <v>34</v>
      </c>
      <c r="E82" s="15">
        <v>0</v>
      </c>
      <c r="F82" s="16">
        <f t="shared" si="21"/>
        <v>3454</v>
      </c>
      <c r="G82" s="11">
        <f t="shared" si="22"/>
        <v>57.56666666666667</v>
      </c>
      <c r="H82" s="15">
        <v>1455</v>
      </c>
      <c r="I82" s="6">
        <v>52058</v>
      </c>
      <c r="J82" s="6">
        <f t="shared" si="18"/>
        <v>5012000</v>
      </c>
      <c r="K82" s="6">
        <v>83.438999999999993</v>
      </c>
      <c r="L82" s="6">
        <f t="shared" si="7"/>
        <v>16.561000000000007</v>
      </c>
      <c r="M82" s="6">
        <f t="shared" si="19"/>
        <v>55.161000000000001</v>
      </c>
      <c r="N82" s="6">
        <v>2.9</v>
      </c>
      <c r="O82" s="6">
        <v>2.9</v>
      </c>
      <c r="P82" s="16">
        <f t="shared" si="8"/>
        <v>3449.5</v>
      </c>
      <c r="Q82" s="17">
        <f t="shared" si="17"/>
        <v>0.44418144302931128</v>
      </c>
      <c r="R82" s="23"/>
    </row>
    <row r="83" spans="1:18" ht="12" customHeight="1" x14ac:dyDescent="0.2">
      <c r="A83" s="22">
        <v>41241</v>
      </c>
      <c r="B83" s="14">
        <v>0.8125</v>
      </c>
      <c r="C83" s="6">
        <v>58</v>
      </c>
      <c r="D83" s="15">
        <v>34</v>
      </c>
      <c r="E83" s="15">
        <v>0</v>
      </c>
      <c r="F83" s="16">
        <f t="shared" si="21"/>
        <v>3514</v>
      </c>
      <c r="G83" s="11">
        <f t="shared" si="22"/>
        <v>58.56666666666667</v>
      </c>
      <c r="H83" s="15">
        <v>1456</v>
      </c>
      <c r="I83" s="6">
        <v>52144</v>
      </c>
      <c r="J83" s="6">
        <f t="shared" si="18"/>
        <v>5098000</v>
      </c>
      <c r="K83" s="6">
        <v>83.197999999999993</v>
      </c>
      <c r="L83" s="6">
        <f t="shared" si="7"/>
        <v>16.802000000000007</v>
      </c>
      <c r="M83" s="6">
        <f t="shared" si="19"/>
        <v>55.402000000000001</v>
      </c>
      <c r="N83" s="6">
        <v>3</v>
      </c>
      <c r="O83" s="6">
        <v>3</v>
      </c>
      <c r="P83" s="16">
        <f t="shared" ref="P83:P97" si="23">F83-$F$11</f>
        <v>3509.5</v>
      </c>
      <c r="Q83" s="17">
        <f t="shared" si="17"/>
        <v>0.45164225802760272</v>
      </c>
      <c r="R83" s="23"/>
    </row>
    <row r="84" spans="1:18" ht="12" customHeight="1" x14ac:dyDescent="0.2">
      <c r="A84" s="22">
        <v>41241</v>
      </c>
      <c r="B84" s="14">
        <v>0.85416666666666596</v>
      </c>
      <c r="C84" s="6">
        <v>59</v>
      </c>
      <c r="D84" s="15">
        <v>34</v>
      </c>
      <c r="E84" s="15">
        <v>0</v>
      </c>
      <c r="F84" s="16">
        <f t="shared" si="21"/>
        <v>3574</v>
      </c>
      <c r="G84" s="11">
        <f t="shared" si="22"/>
        <v>59.56666666666667</v>
      </c>
      <c r="H84" s="15">
        <v>1454</v>
      </c>
      <c r="I84" s="6">
        <v>52232</v>
      </c>
      <c r="J84" s="6">
        <f t="shared" si="18"/>
        <v>5186000</v>
      </c>
      <c r="K84" s="6">
        <v>83.048000000000002</v>
      </c>
      <c r="L84" s="6">
        <f t="shared" si="7"/>
        <v>16.951999999999998</v>
      </c>
      <c r="M84" s="6">
        <f t="shared" si="19"/>
        <v>55.551999999999992</v>
      </c>
      <c r="N84" s="6">
        <v>3</v>
      </c>
      <c r="O84" s="6">
        <v>3</v>
      </c>
      <c r="P84" s="16">
        <f t="shared" si="23"/>
        <v>3569.5</v>
      </c>
      <c r="Q84" s="17">
        <f t="shared" si="17"/>
        <v>0.44405056858043751</v>
      </c>
      <c r="R84" s="23"/>
    </row>
    <row r="85" spans="1:18" ht="12" customHeight="1" x14ac:dyDescent="0.2">
      <c r="A85" s="22">
        <v>41241</v>
      </c>
      <c r="B85" s="14">
        <v>0.89583333333333304</v>
      </c>
      <c r="C85" s="6">
        <v>60</v>
      </c>
      <c r="D85" s="15">
        <v>34</v>
      </c>
      <c r="E85" s="15">
        <v>0</v>
      </c>
      <c r="F85" s="16">
        <f t="shared" si="21"/>
        <v>3634</v>
      </c>
      <c r="G85" s="11">
        <f t="shared" si="22"/>
        <v>60.56666666666667</v>
      </c>
      <c r="H85" s="15">
        <v>1453</v>
      </c>
      <c r="I85" s="6">
        <v>52319</v>
      </c>
      <c r="J85" s="6">
        <f t="shared" si="18"/>
        <v>5273000</v>
      </c>
      <c r="K85" s="6">
        <v>83.152000000000001</v>
      </c>
      <c r="L85" s="6">
        <f t="shared" si="7"/>
        <v>16.847999999999999</v>
      </c>
      <c r="M85" s="6">
        <f t="shared" si="19"/>
        <v>55.447999999999993</v>
      </c>
      <c r="N85" s="6">
        <v>3</v>
      </c>
      <c r="O85" s="6">
        <v>3</v>
      </c>
      <c r="P85" s="16">
        <f t="shared" si="23"/>
        <v>3629.5</v>
      </c>
      <c r="Q85" s="17">
        <f t="shared" si="17"/>
        <v>0.43670987864661021</v>
      </c>
      <c r="R85" s="26"/>
    </row>
    <row r="86" spans="1:18" ht="12" customHeight="1" x14ac:dyDescent="0.2">
      <c r="A86" s="22">
        <v>41241</v>
      </c>
      <c r="B86" s="14">
        <v>0.9375</v>
      </c>
      <c r="C86" s="6">
        <v>61</v>
      </c>
      <c r="D86" s="15">
        <v>34</v>
      </c>
      <c r="E86" s="15">
        <v>0</v>
      </c>
      <c r="F86" s="16">
        <f t="shared" si="21"/>
        <v>3694</v>
      </c>
      <c r="G86" s="11">
        <f t="shared" si="22"/>
        <v>61.56666666666667</v>
      </c>
      <c r="H86" s="15">
        <v>1451</v>
      </c>
      <c r="I86" s="6">
        <v>52406</v>
      </c>
      <c r="J86" s="6">
        <f t="shared" si="18"/>
        <v>5360000</v>
      </c>
      <c r="K86" s="6">
        <v>83.242999999999995</v>
      </c>
      <c r="L86" s="6">
        <f t="shared" si="7"/>
        <v>16.757000000000005</v>
      </c>
      <c r="M86" s="6">
        <f t="shared" si="19"/>
        <v>55.356999999999999</v>
      </c>
      <c r="N86" s="6">
        <v>3.1</v>
      </c>
      <c r="O86" s="6">
        <v>3.1</v>
      </c>
      <c r="P86" s="16">
        <f t="shared" si="23"/>
        <v>3689.5</v>
      </c>
      <c r="Q86" s="17">
        <f t="shared" si="17"/>
        <v>0.44392820744440553</v>
      </c>
      <c r="R86" s="26"/>
    </row>
    <row r="87" spans="1:18" ht="12" customHeight="1" x14ac:dyDescent="0.2">
      <c r="A87" s="22">
        <v>41241</v>
      </c>
      <c r="B87" s="14">
        <v>0.97916666666666596</v>
      </c>
      <c r="C87" s="6">
        <v>62</v>
      </c>
      <c r="D87" s="15">
        <v>34</v>
      </c>
      <c r="E87" s="15">
        <v>0</v>
      </c>
      <c r="F87" s="16">
        <f t="shared" si="21"/>
        <v>3754</v>
      </c>
      <c r="G87" s="11">
        <f t="shared" si="22"/>
        <v>62.56666666666667</v>
      </c>
      <c r="H87" s="15">
        <v>1450</v>
      </c>
      <c r="I87" s="6">
        <v>52494</v>
      </c>
      <c r="J87" s="6">
        <f t="shared" si="18"/>
        <v>5448000</v>
      </c>
      <c r="K87" s="6">
        <v>83.004000000000005</v>
      </c>
      <c r="L87" s="6">
        <f t="shared" si="7"/>
        <v>16.995999999999995</v>
      </c>
      <c r="M87" s="6">
        <f t="shared" si="19"/>
        <v>55.595999999999989</v>
      </c>
      <c r="N87" s="6">
        <v>3.1</v>
      </c>
      <c r="O87" s="6">
        <v>3.1</v>
      </c>
      <c r="P87" s="16">
        <f t="shared" si="23"/>
        <v>3749.5</v>
      </c>
      <c r="Q87" s="17">
        <f t="shared" si="17"/>
        <v>0.43682440895216273</v>
      </c>
      <c r="R87" s="26"/>
    </row>
    <row r="88" spans="1:18" ht="12" customHeight="1" x14ac:dyDescent="0.2">
      <c r="A88" s="22">
        <v>41242</v>
      </c>
      <c r="B88" s="14">
        <v>2.0833333333333332E-2</v>
      </c>
      <c r="C88" s="6">
        <v>63</v>
      </c>
      <c r="D88" s="15">
        <v>34</v>
      </c>
      <c r="E88" s="15">
        <v>0</v>
      </c>
      <c r="F88" s="16">
        <f t="shared" si="21"/>
        <v>3814</v>
      </c>
      <c r="G88" s="11">
        <f t="shared" si="22"/>
        <v>63.56666666666667</v>
      </c>
      <c r="H88" s="15">
        <v>1450</v>
      </c>
      <c r="I88" s="6">
        <v>52580</v>
      </c>
      <c r="J88" s="6">
        <f t="shared" si="18"/>
        <v>5534000</v>
      </c>
      <c r="K88" s="6">
        <v>83.944999999999993</v>
      </c>
      <c r="L88" s="6">
        <f t="shared" si="7"/>
        <v>16.055000000000007</v>
      </c>
      <c r="M88" s="6">
        <f t="shared" si="19"/>
        <v>54.655000000000001</v>
      </c>
      <c r="N88" s="6">
        <v>3.1</v>
      </c>
      <c r="O88" s="6">
        <v>3.1</v>
      </c>
      <c r="P88" s="16">
        <f t="shared" si="23"/>
        <v>3809.5</v>
      </c>
      <c r="Q88" s="17">
        <f t="shared" si="17"/>
        <v>0.42994438151099468</v>
      </c>
      <c r="R88" s="26"/>
    </row>
    <row r="89" spans="1:18" ht="12" customHeight="1" x14ac:dyDescent="0.2">
      <c r="A89" s="22">
        <v>41242</v>
      </c>
      <c r="B89" s="14">
        <v>6.25E-2</v>
      </c>
      <c r="C89" s="6">
        <v>64</v>
      </c>
      <c r="D89" s="15">
        <v>34</v>
      </c>
      <c r="E89" s="15">
        <v>0</v>
      </c>
      <c r="F89" s="16">
        <f t="shared" si="21"/>
        <v>3874</v>
      </c>
      <c r="G89" s="11">
        <f t="shared" si="22"/>
        <v>64.566666666666663</v>
      </c>
      <c r="H89" s="15">
        <v>1451</v>
      </c>
      <c r="I89" s="6">
        <v>52672</v>
      </c>
      <c r="J89" s="6">
        <f t="shared" si="18"/>
        <v>5626000</v>
      </c>
      <c r="K89" s="6">
        <v>83.123000000000005</v>
      </c>
      <c r="L89" s="6">
        <f t="shared" si="7"/>
        <v>16.876999999999995</v>
      </c>
      <c r="M89" s="6">
        <f t="shared" si="19"/>
        <v>55.47699999999999</v>
      </c>
      <c r="N89" s="6">
        <v>3.1</v>
      </c>
      <c r="O89" s="6">
        <v>3.1</v>
      </c>
      <c r="P89" s="16">
        <f t="shared" si="23"/>
        <v>3869.5</v>
      </c>
      <c r="Q89" s="17">
        <f t="shared" si="17"/>
        <v>0.42327771582016649</v>
      </c>
      <c r="R89" s="26"/>
    </row>
    <row r="90" spans="1:18" ht="12" customHeight="1" x14ac:dyDescent="0.2">
      <c r="A90" s="22">
        <v>41242</v>
      </c>
      <c r="B90" s="14">
        <v>0.10416666666666667</v>
      </c>
      <c r="C90" s="6">
        <v>65</v>
      </c>
      <c r="D90" s="15">
        <v>34</v>
      </c>
      <c r="E90" s="15">
        <v>0</v>
      </c>
      <c r="F90" s="16">
        <f t="shared" si="21"/>
        <v>3934</v>
      </c>
      <c r="G90" s="11">
        <f t="shared" si="22"/>
        <v>65.566666666666663</v>
      </c>
      <c r="H90" s="15">
        <v>1447</v>
      </c>
      <c r="I90" s="6">
        <v>52154</v>
      </c>
      <c r="J90" s="6">
        <f t="shared" si="18"/>
        <v>5108000</v>
      </c>
      <c r="K90" s="6">
        <v>82.850999999999999</v>
      </c>
      <c r="L90" s="6">
        <f t="shared" si="7"/>
        <v>17.149000000000001</v>
      </c>
      <c r="M90" s="6">
        <f t="shared" si="19"/>
        <v>55.748999999999995</v>
      </c>
      <c r="N90" s="6">
        <v>3.1</v>
      </c>
      <c r="O90" s="6">
        <v>3.1</v>
      </c>
      <c r="P90" s="16">
        <f t="shared" si="23"/>
        <v>3929.5</v>
      </c>
      <c r="Q90" s="17">
        <f t="shared" si="17"/>
        <v>0.41681463834231691</v>
      </c>
      <c r="R90" s="25" t="s">
        <v>34</v>
      </c>
    </row>
    <row r="91" spans="1:18" ht="12" customHeight="1" x14ac:dyDescent="0.2">
      <c r="A91" s="22">
        <v>41242</v>
      </c>
      <c r="B91" s="14">
        <v>0.14583333333333301</v>
      </c>
      <c r="C91" s="6">
        <v>66</v>
      </c>
      <c r="D91" s="15">
        <v>34</v>
      </c>
      <c r="E91" s="15">
        <v>0</v>
      </c>
      <c r="F91" s="16">
        <f t="shared" si="21"/>
        <v>3994</v>
      </c>
      <c r="G91" s="11">
        <f t="shared" si="22"/>
        <v>66.566666666666663</v>
      </c>
      <c r="H91" s="15">
        <v>1448</v>
      </c>
      <c r="I91" s="6">
        <v>52842</v>
      </c>
      <c r="J91" s="6">
        <f t="shared" si="18"/>
        <v>5796000</v>
      </c>
      <c r="K91" s="6">
        <v>82.006</v>
      </c>
      <c r="L91" s="6">
        <f t="shared" si="7"/>
        <v>17.994</v>
      </c>
      <c r="M91" s="6">
        <f t="shared" si="19"/>
        <v>56.593999999999994</v>
      </c>
      <c r="N91" s="6">
        <v>3.3</v>
      </c>
      <c r="O91" s="6">
        <v>3.3</v>
      </c>
      <c r="P91" s="16">
        <f t="shared" si="23"/>
        <v>3989.5</v>
      </c>
      <c r="Q91" s="17">
        <f t="shared" si="17"/>
        <v>0.43703279985027166</v>
      </c>
      <c r="R91" s="25" t="s">
        <v>34</v>
      </c>
    </row>
    <row r="92" spans="1:18" ht="12" customHeight="1" x14ac:dyDescent="0.2">
      <c r="A92" s="22">
        <v>41242</v>
      </c>
      <c r="B92" s="14">
        <v>0.1875</v>
      </c>
      <c r="C92" s="6">
        <v>67</v>
      </c>
      <c r="D92" s="15">
        <v>34</v>
      </c>
      <c r="E92" s="15">
        <v>0</v>
      </c>
      <c r="F92" s="16">
        <f t="shared" si="21"/>
        <v>4054</v>
      </c>
      <c r="G92" s="11">
        <f t="shared" si="22"/>
        <v>67.566666666666663</v>
      </c>
      <c r="H92" s="15">
        <v>1449</v>
      </c>
      <c r="I92" s="6">
        <v>52928</v>
      </c>
      <c r="J92" s="6">
        <f t="shared" si="18"/>
        <v>5882000</v>
      </c>
      <c r="K92" s="6">
        <v>82.771000000000001</v>
      </c>
      <c r="L92" s="6">
        <f t="shared" si="7"/>
        <v>17.228999999999999</v>
      </c>
      <c r="M92" s="6">
        <f t="shared" si="19"/>
        <v>55.828999999999994</v>
      </c>
      <c r="N92" s="6">
        <v>3.7</v>
      </c>
      <c r="O92" s="6">
        <v>3.7</v>
      </c>
      <c r="P92" s="16">
        <f t="shared" si="23"/>
        <v>4049.5</v>
      </c>
      <c r="Q92" s="17">
        <f t="shared" si="17"/>
        <v>0.48274622108302467</v>
      </c>
      <c r="R92" s="26"/>
    </row>
    <row r="93" spans="1:18" ht="12" customHeight="1" x14ac:dyDescent="0.2">
      <c r="A93" s="22">
        <v>41242</v>
      </c>
      <c r="B93" s="14">
        <v>0.22916666666666599</v>
      </c>
      <c r="C93" s="6">
        <v>68</v>
      </c>
      <c r="D93" s="15">
        <v>34</v>
      </c>
      <c r="E93" s="15">
        <v>0</v>
      </c>
      <c r="F93" s="16">
        <f t="shared" si="21"/>
        <v>4114</v>
      </c>
      <c r="G93" s="11">
        <f t="shared" si="22"/>
        <v>68.566666666666663</v>
      </c>
      <c r="H93" s="15">
        <v>1450</v>
      </c>
      <c r="I93" s="6">
        <v>53015</v>
      </c>
      <c r="J93" s="6">
        <f t="shared" si="18"/>
        <v>5969000</v>
      </c>
      <c r="K93" s="6">
        <v>82.867999999999995</v>
      </c>
      <c r="L93" s="6">
        <f t="shared" si="7"/>
        <v>17.132000000000005</v>
      </c>
      <c r="M93" s="6">
        <f t="shared" si="19"/>
        <v>55.731999999999999</v>
      </c>
      <c r="N93" s="6">
        <v>3.9</v>
      </c>
      <c r="O93" s="6">
        <v>3.9</v>
      </c>
      <c r="P93" s="16">
        <f t="shared" si="23"/>
        <v>4109.5</v>
      </c>
      <c r="Q93" s="17">
        <f t="shared" si="17"/>
        <v>0.50141137751848963</v>
      </c>
      <c r="R93" s="26"/>
    </row>
    <row r="94" spans="1:18" ht="12" customHeight="1" x14ac:dyDescent="0.2">
      <c r="A94" s="22">
        <v>41242</v>
      </c>
      <c r="B94" s="14">
        <v>0.27083333333333298</v>
      </c>
      <c r="C94" s="6">
        <v>69</v>
      </c>
      <c r="D94" s="15">
        <v>34</v>
      </c>
      <c r="E94" s="15">
        <v>0</v>
      </c>
      <c r="F94" s="16">
        <f t="shared" si="21"/>
        <v>4174</v>
      </c>
      <c r="G94" s="11">
        <f t="shared" si="22"/>
        <v>69.566666666666663</v>
      </c>
      <c r="H94" s="15">
        <v>1450</v>
      </c>
      <c r="I94" s="6">
        <v>53101</v>
      </c>
      <c r="J94" s="6">
        <f t="shared" si="18"/>
        <v>6055000</v>
      </c>
      <c r="K94" s="6">
        <v>82.519000000000005</v>
      </c>
      <c r="L94" s="6">
        <f t="shared" si="7"/>
        <v>17.480999999999995</v>
      </c>
      <c r="M94" s="6">
        <f t="shared" si="19"/>
        <v>56.080999999999989</v>
      </c>
      <c r="N94" s="6">
        <v>4</v>
      </c>
      <c r="O94" s="6">
        <v>4</v>
      </c>
      <c r="P94" s="16">
        <f t="shared" si="23"/>
        <v>4169.5</v>
      </c>
      <c r="Q94" s="17">
        <f t="shared" si="17"/>
        <v>0.50686765145233137</v>
      </c>
      <c r="R94" s="26"/>
    </row>
    <row r="95" spans="1:18" ht="12" customHeight="1" x14ac:dyDescent="0.2">
      <c r="A95" s="22">
        <v>41242</v>
      </c>
      <c r="B95" s="14">
        <v>0.29583333333333334</v>
      </c>
      <c r="C95" s="6">
        <v>70</v>
      </c>
      <c r="D95" s="15">
        <v>10</v>
      </c>
      <c r="E95" s="15">
        <v>0</v>
      </c>
      <c r="F95" s="16">
        <f t="shared" si="21"/>
        <v>4210</v>
      </c>
      <c r="G95" s="11">
        <f t="shared" si="22"/>
        <v>70.166666666666671</v>
      </c>
      <c r="H95" s="15">
        <v>1447</v>
      </c>
      <c r="I95" s="6">
        <v>53154</v>
      </c>
      <c r="J95" s="6">
        <f t="shared" si="18"/>
        <v>6108000</v>
      </c>
      <c r="K95" s="6">
        <v>82.73</v>
      </c>
      <c r="L95" s="6">
        <f t="shared" si="7"/>
        <v>17.269999999999996</v>
      </c>
      <c r="M95" s="6">
        <f t="shared" si="19"/>
        <v>55.86999999999999</v>
      </c>
      <c r="N95" s="6">
        <v>4</v>
      </c>
      <c r="O95" s="6">
        <v>4</v>
      </c>
      <c r="P95" s="16">
        <f t="shared" si="23"/>
        <v>4205.5</v>
      </c>
      <c r="Q95" s="17">
        <f t="shared" si="17"/>
        <v>0.50252875347295112</v>
      </c>
      <c r="R95" s="26"/>
    </row>
    <row r="96" spans="1:18" ht="12" customHeight="1" x14ac:dyDescent="0.2">
      <c r="A96" s="22">
        <v>41242</v>
      </c>
      <c r="B96" s="14">
        <v>0.3125</v>
      </c>
      <c r="C96" s="6">
        <v>71</v>
      </c>
      <c r="D96" s="15">
        <v>38</v>
      </c>
      <c r="E96" s="15">
        <v>0</v>
      </c>
      <c r="F96" s="16">
        <f t="shared" si="21"/>
        <v>4298</v>
      </c>
      <c r="G96" s="11">
        <f t="shared" si="22"/>
        <v>71.63333333333334</v>
      </c>
      <c r="H96" s="15">
        <v>1448</v>
      </c>
      <c r="I96" s="6"/>
      <c r="J96" s="6"/>
      <c r="K96" s="6">
        <v>82.552999999999997</v>
      </c>
      <c r="L96" s="6">
        <f t="shared" si="7"/>
        <v>17.447000000000003</v>
      </c>
      <c r="M96" s="6">
        <f t="shared" si="19"/>
        <v>56.046999999999997</v>
      </c>
      <c r="N96" s="6">
        <v>4</v>
      </c>
      <c r="O96" s="6">
        <v>4</v>
      </c>
      <c r="P96" s="16">
        <f t="shared" si="23"/>
        <v>4293.5</v>
      </c>
      <c r="Q96" s="17">
        <f t="shared" si="17"/>
        <v>0.49222887451507996</v>
      </c>
      <c r="R96" s="26"/>
    </row>
    <row r="97" spans="1:18" ht="12" customHeight="1" x14ac:dyDescent="0.2">
      <c r="A97" s="22">
        <v>41242</v>
      </c>
      <c r="B97" s="14">
        <v>0.35416666666666669</v>
      </c>
      <c r="C97" s="6">
        <v>72</v>
      </c>
      <c r="D97" s="15">
        <v>34</v>
      </c>
      <c r="E97" s="15">
        <v>0</v>
      </c>
      <c r="F97" s="16">
        <f t="shared" si="21"/>
        <v>4354</v>
      </c>
      <c r="G97" s="11">
        <f t="shared" si="22"/>
        <v>72.566666666666663</v>
      </c>
      <c r="H97" s="15">
        <v>1452</v>
      </c>
      <c r="I97" s="6">
        <v>53275</v>
      </c>
      <c r="J97" s="6"/>
      <c r="K97" s="6">
        <v>82.593999999999994</v>
      </c>
      <c r="L97" s="6">
        <f t="shared" si="7"/>
        <v>17.406000000000006</v>
      </c>
      <c r="M97" s="6">
        <f t="shared" si="19"/>
        <v>56.006</v>
      </c>
      <c r="N97" s="6">
        <v>4.0999999999999996</v>
      </c>
      <c r="O97" s="6">
        <v>4.0999999999999996</v>
      </c>
      <c r="P97" s="16">
        <f t="shared" si="23"/>
        <v>4349.5</v>
      </c>
      <c r="Q97" s="17">
        <f t="shared" si="17"/>
        <v>0.49803869169990989</v>
      </c>
      <c r="R97" s="26"/>
    </row>
    <row r="98" spans="1:18" x14ac:dyDescent="0.2">
      <c r="H98" s="15"/>
    </row>
  </sheetData>
  <pageMargins left="0.5" right="0.5" top="0.5" bottom="0.5" header="0.25" footer="0.25"/>
  <pageSetup orientation="portrait" r:id="rId1"/>
  <headerFooter>
    <oddFooter>&amp;L&amp;6&amp;Z&amp;F&amp;R&amp;8Page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Sheet3</vt:lpstr>
      <vt:lpstr>Chart1</vt:lpstr>
      <vt:lpstr>Chart1 (2)</vt:lpstr>
      <vt:lpstr>Sheet1!Print_Area</vt:lpstr>
      <vt:lpstr>Sheet1!Print_Titles</vt:lpstr>
    </vt:vector>
  </TitlesOfParts>
  <Company>ARCADIS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Rodney Miller</dc:creator>
  <cp:lastModifiedBy>Rodney Miller</cp:lastModifiedBy>
  <cp:lastPrinted>2015-10-15T14:37:50Z</cp:lastPrinted>
  <dcterms:created xsi:type="dcterms:W3CDTF">2012-11-20T17:30:26Z</dcterms:created>
  <dcterms:modified xsi:type="dcterms:W3CDTF">2015-10-15T14:38:06Z</dcterms:modified>
</cp:coreProperties>
</file>