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firstSheet="7" activeTab="9"/>
  </bookViews>
  <sheets>
    <sheet name="Pump Test DTW's w-o OSF-70" sheetId="1" r:id="rId1"/>
    <sheet name="Pump Test Differences T=0" sheetId="2" r:id="rId2"/>
    <sheet name="Pump Test DTW's" sheetId="3" r:id="rId3"/>
    <sheet name="Pump Test Detail Floridan WL " sheetId="4" r:id="rId4"/>
    <sheet name="Pump Test Floridan Det W L NGVD" sheetId="5" r:id="rId5"/>
    <sheet name="Pump Test Floridan W L NGVD" sheetId="6" r:id="rId6"/>
    <sheet name="Pump Test Water Levels NGVD - A" sheetId="7" r:id="rId7"/>
    <sheet name="Field Water Quality Graph" sheetId="8" r:id="rId8"/>
    <sheet name="Field Water Quality Data" sheetId="9" r:id="rId9"/>
    <sheet name="OSF-70DD Water Level Data" sheetId="10" r:id="rId10"/>
  </sheets>
  <definedNames/>
  <calcPr fullCalcOnLoad="1"/>
</workbook>
</file>

<file path=xl/sharedStrings.xml><?xml version="1.0" encoding="utf-8"?>
<sst xmlns="http://schemas.openxmlformats.org/spreadsheetml/2006/main" count="79" uniqueCount="51">
  <si>
    <t>OSF-70</t>
  </si>
  <si>
    <t>OSF-107</t>
  </si>
  <si>
    <t>GW-1</t>
  </si>
  <si>
    <t>GW-2</t>
  </si>
  <si>
    <t>OSF-82UF</t>
  </si>
  <si>
    <t>OSF-82LF</t>
  </si>
  <si>
    <t>Date/Time</t>
  </si>
  <si>
    <t>Elasped Time (hrs)</t>
  </si>
  <si>
    <t>Monometer</t>
  </si>
  <si>
    <t>Inches</t>
  </si>
  <si>
    <t>feet</t>
  </si>
  <si>
    <t>Totalizer</t>
  </si>
  <si>
    <t>Difference</t>
  </si>
  <si>
    <t>Temperature</t>
  </si>
  <si>
    <t>Cond</t>
  </si>
  <si>
    <t>Salinity</t>
  </si>
  <si>
    <t>DO charge</t>
  </si>
  <si>
    <t>pH</t>
  </si>
  <si>
    <t>OSF-70 APT Water Quality</t>
  </si>
  <si>
    <t>C</t>
  </si>
  <si>
    <t>uS/cm</t>
  </si>
  <si>
    <t>ppt</t>
  </si>
  <si>
    <t>percent</t>
  </si>
  <si>
    <t>mg/l</t>
  </si>
  <si>
    <t>unitless</t>
  </si>
  <si>
    <t>mV</t>
  </si>
  <si>
    <t xml:space="preserve">pH </t>
  </si>
  <si>
    <t xml:space="preserve">ORP </t>
  </si>
  <si>
    <t>DO %</t>
  </si>
  <si>
    <t>DO mg/l</t>
  </si>
  <si>
    <t>7/2/08 0200</t>
  </si>
  <si>
    <t>7/2/08 0600</t>
  </si>
  <si>
    <t>No Rainfall Over Night, Clear Skies</t>
  </si>
  <si>
    <t>7/2/08 1000</t>
  </si>
  <si>
    <t>7/2/08 1400</t>
  </si>
  <si>
    <t>7/2/08 1800</t>
  </si>
  <si>
    <t>Raining Lightly</t>
  </si>
  <si>
    <t>Measuring Points</t>
  </si>
  <si>
    <t>New Well Needs Surveying</t>
  </si>
  <si>
    <t xml:space="preserve">Estimated </t>
  </si>
  <si>
    <t>Visual</t>
  </si>
  <si>
    <t xml:space="preserve">Manual Measurements Depth to Water (DTW's) </t>
  </si>
  <si>
    <t>Manual Measurements DTW's Converted to Water Level in Feet (NGVD)</t>
  </si>
  <si>
    <t>Reading</t>
  </si>
  <si>
    <t>Gallons</t>
  </si>
  <si>
    <t>Difference Between T=0 and DTW's</t>
  </si>
  <si>
    <t>DTW's at T=0 of Pump Test</t>
  </si>
  <si>
    <t>Rain gauge damp, no aaccumulation</t>
  </si>
  <si>
    <t>7/2/08 2200</t>
  </si>
  <si>
    <t>7/3/08 0200</t>
  </si>
  <si>
    <t>7/3/08 0600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</si>
</sst>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m/d/yy\ h:mm\ AM/PM;@"/>
    <numFmt numFmtId="167" formatCode="0.0000"/>
    <numFmt numFmtId="168" formatCode="0.000000000"/>
    <numFmt numFmtId="169" formatCode="m/d/yy\ h: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9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General Hydrograph - All Wells w/o OSF-70
 St Cloud, Florida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175"/>
          <c:w val="0.882"/>
          <c:h val="0.7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'OSF-70DD Water Level Data'!$D$2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Data'!$D$4:$D$44</c:f>
              <c:numCache>
                <c:ptCount val="41"/>
                <c:pt idx="0">
                  <c:v>22.54</c:v>
                </c:pt>
                <c:pt idx="1">
                  <c:v>23.72</c:v>
                </c:pt>
                <c:pt idx="2">
                  <c:v>23.75</c:v>
                </c:pt>
                <c:pt idx="3">
                  <c:v>23.79</c:v>
                </c:pt>
                <c:pt idx="4">
                  <c:v>23.79</c:v>
                </c:pt>
                <c:pt idx="5">
                  <c:v>23.77</c:v>
                </c:pt>
                <c:pt idx="6">
                  <c:v>23.73</c:v>
                </c:pt>
                <c:pt idx="7">
                  <c:v>23.71</c:v>
                </c:pt>
                <c:pt idx="8">
                  <c:v>23.76</c:v>
                </c:pt>
                <c:pt idx="9">
                  <c:v>23.8</c:v>
                </c:pt>
                <c:pt idx="10">
                  <c:v>23.8</c:v>
                </c:pt>
                <c:pt idx="11">
                  <c:v>23.85</c:v>
                </c:pt>
                <c:pt idx="12">
                  <c:v>23.85</c:v>
                </c:pt>
                <c:pt idx="13">
                  <c:v>23.88</c:v>
                </c:pt>
                <c:pt idx="14">
                  <c:v>23.85</c:v>
                </c:pt>
                <c:pt idx="15">
                  <c:v>23.85</c:v>
                </c:pt>
                <c:pt idx="16">
                  <c:v>23.86</c:v>
                </c:pt>
                <c:pt idx="17">
                  <c:v>23.82</c:v>
                </c:pt>
                <c:pt idx="18">
                  <c:v>23.81</c:v>
                </c:pt>
                <c:pt idx="19">
                  <c:v>23.81</c:v>
                </c:pt>
                <c:pt idx="20">
                  <c:v>23.76</c:v>
                </c:pt>
                <c:pt idx="21">
                  <c:v>23.76</c:v>
                </c:pt>
                <c:pt idx="22">
                  <c:v>23.8</c:v>
                </c:pt>
                <c:pt idx="23">
                  <c:v>23.81</c:v>
                </c:pt>
                <c:pt idx="24">
                  <c:v>23.82</c:v>
                </c:pt>
                <c:pt idx="25">
                  <c:v>23.8</c:v>
                </c:pt>
                <c:pt idx="26">
                  <c:v>23.71</c:v>
                </c:pt>
                <c:pt idx="27">
                  <c:v>23.71</c:v>
                </c:pt>
                <c:pt idx="28">
                  <c:v>23.74</c:v>
                </c:pt>
                <c:pt idx="29">
                  <c:v>23.78</c:v>
                </c:pt>
                <c:pt idx="30">
                  <c:v>23.79</c:v>
                </c:pt>
                <c:pt idx="31">
                  <c:v>23.86</c:v>
                </c:pt>
                <c:pt idx="32">
                  <c:v>23.84</c:v>
                </c:pt>
                <c:pt idx="33">
                  <c:v>23.85</c:v>
                </c:pt>
                <c:pt idx="34">
                  <c:v>23.88</c:v>
                </c:pt>
                <c:pt idx="35">
                  <c:v>23.9</c:v>
                </c:pt>
                <c:pt idx="36">
                  <c:v>23.96</c:v>
                </c:pt>
                <c:pt idx="37">
                  <c:v>24.06</c:v>
                </c:pt>
                <c:pt idx="38">
                  <c:v>24.08</c:v>
                </c:pt>
                <c:pt idx="39">
                  <c:v>23</c:v>
                </c:pt>
                <c:pt idx="40">
                  <c:v>22.99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'OSF-70DD Water Level Data'!$F$2</c:f>
              <c:strCache>
                <c:ptCount val="1"/>
                <c:pt idx="0">
                  <c:v>GW-2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Data'!$F$4:$F$44</c:f>
              <c:numCache>
                <c:ptCount val="41"/>
                <c:pt idx="0">
                  <c:v>21.87</c:v>
                </c:pt>
                <c:pt idx="1">
                  <c:v>21.86</c:v>
                </c:pt>
                <c:pt idx="2">
                  <c:v>21.86</c:v>
                </c:pt>
                <c:pt idx="3">
                  <c:v>21.85</c:v>
                </c:pt>
                <c:pt idx="4">
                  <c:v>21.89</c:v>
                </c:pt>
                <c:pt idx="5">
                  <c:v>21.91</c:v>
                </c:pt>
                <c:pt idx="6">
                  <c:v>21.9</c:v>
                </c:pt>
                <c:pt idx="7">
                  <c:v>21.89</c:v>
                </c:pt>
                <c:pt idx="8">
                  <c:v>21.92</c:v>
                </c:pt>
                <c:pt idx="9">
                  <c:v>21.93</c:v>
                </c:pt>
                <c:pt idx="10">
                  <c:v>21.96</c:v>
                </c:pt>
                <c:pt idx="11">
                  <c:v>22.01</c:v>
                </c:pt>
                <c:pt idx="12">
                  <c:v>21.98</c:v>
                </c:pt>
                <c:pt idx="13">
                  <c:v>21.95</c:v>
                </c:pt>
                <c:pt idx="14">
                  <c:v>21.98</c:v>
                </c:pt>
                <c:pt idx="15">
                  <c:v>22</c:v>
                </c:pt>
                <c:pt idx="16">
                  <c:v>22</c:v>
                </c:pt>
                <c:pt idx="17">
                  <c:v>21.99</c:v>
                </c:pt>
                <c:pt idx="18">
                  <c:v>21.99</c:v>
                </c:pt>
                <c:pt idx="19">
                  <c:v>21.96</c:v>
                </c:pt>
                <c:pt idx="20">
                  <c:v>22.01</c:v>
                </c:pt>
                <c:pt idx="21">
                  <c:v>21.96</c:v>
                </c:pt>
                <c:pt idx="22">
                  <c:v>21.97</c:v>
                </c:pt>
                <c:pt idx="23">
                  <c:v>21.97</c:v>
                </c:pt>
                <c:pt idx="24">
                  <c:v>21.99</c:v>
                </c:pt>
                <c:pt idx="25">
                  <c:v>21.99</c:v>
                </c:pt>
                <c:pt idx="26">
                  <c:v>21.98</c:v>
                </c:pt>
                <c:pt idx="27">
                  <c:v>21.97</c:v>
                </c:pt>
                <c:pt idx="28">
                  <c:v>21.98</c:v>
                </c:pt>
                <c:pt idx="29">
                  <c:v>21.98</c:v>
                </c:pt>
                <c:pt idx="30">
                  <c:v>21.97</c:v>
                </c:pt>
                <c:pt idx="31">
                  <c:v>22.02</c:v>
                </c:pt>
                <c:pt idx="32">
                  <c:v>22.01</c:v>
                </c:pt>
                <c:pt idx="33">
                  <c:v>22.02</c:v>
                </c:pt>
                <c:pt idx="34">
                  <c:v>22.04</c:v>
                </c:pt>
                <c:pt idx="35">
                  <c:v>22.07</c:v>
                </c:pt>
                <c:pt idx="36">
                  <c:v>22.1</c:v>
                </c:pt>
                <c:pt idx="37">
                  <c:v>22.12</c:v>
                </c:pt>
                <c:pt idx="38">
                  <c:v>22.13</c:v>
                </c:pt>
                <c:pt idx="39">
                  <c:v>22.18</c:v>
                </c:pt>
                <c:pt idx="40">
                  <c:v>22.21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'OSF-70DD Water Level Data'!$G$2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Data'!$G$4:$G$44</c:f>
              <c:numCache>
                <c:ptCount val="41"/>
                <c:pt idx="0">
                  <c:v>23.58</c:v>
                </c:pt>
                <c:pt idx="1">
                  <c:v>23.68</c:v>
                </c:pt>
                <c:pt idx="2">
                  <c:v>23.73</c:v>
                </c:pt>
                <c:pt idx="3">
                  <c:v>23.95</c:v>
                </c:pt>
                <c:pt idx="4">
                  <c:v>23.73</c:v>
                </c:pt>
                <c:pt idx="5">
                  <c:v>23.72</c:v>
                </c:pt>
                <c:pt idx="6">
                  <c:v>23.67</c:v>
                </c:pt>
                <c:pt idx="7">
                  <c:v>23.68</c:v>
                </c:pt>
                <c:pt idx="8">
                  <c:v>23.7</c:v>
                </c:pt>
                <c:pt idx="9">
                  <c:v>23.73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23.83</c:v>
                </c:pt>
                <c:pt idx="14">
                  <c:v>23.82</c:v>
                </c:pt>
                <c:pt idx="15">
                  <c:v>23.83</c:v>
                </c:pt>
                <c:pt idx="16">
                  <c:v>23.83</c:v>
                </c:pt>
                <c:pt idx="17">
                  <c:v>23.78</c:v>
                </c:pt>
                <c:pt idx="18">
                  <c:v>23.8</c:v>
                </c:pt>
                <c:pt idx="19">
                  <c:v>23.76</c:v>
                </c:pt>
                <c:pt idx="20">
                  <c:v>23.75</c:v>
                </c:pt>
                <c:pt idx="21">
                  <c:v>23.68</c:v>
                </c:pt>
                <c:pt idx="22">
                  <c:v>23.77</c:v>
                </c:pt>
                <c:pt idx="23">
                  <c:v>23.79</c:v>
                </c:pt>
                <c:pt idx="24">
                  <c:v>23.81</c:v>
                </c:pt>
                <c:pt idx="25">
                  <c:v>23.76</c:v>
                </c:pt>
                <c:pt idx="26">
                  <c:v>23.69</c:v>
                </c:pt>
                <c:pt idx="27">
                  <c:v>23.7</c:v>
                </c:pt>
                <c:pt idx="28">
                  <c:v>23.7</c:v>
                </c:pt>
                <c:pt idx="29">
                  <c:v>23.76</c:v>
                </c:pt>
                <c:pt idx="30">
                  <c:v>23.65</c:v>
                </c:pt>
                <c:pt idx="31">
                  <c:v>23.86</c:v>
                </c:pt>
                <c:pt idx="32">
                  <c:v>23.86</c:v>
                </c:pt>
                <c:pt idx="33">
                  <c:v>23.84</c:v>
                </c:pt>
                <c:pt idx="34">
                  <c:v>23.9</c:v>
                </c:pt>
                <c:pt idx="35">
                  <c:v>23.98</c:v>
                </c:pt>
                <c:pt idx="36">
                  <c:v>23.73</c:v>
                </c:pt>
                <c:pt idx="37">
                  <c:v>24.03</c:v>
                </c:pt>
                <c:pt idx="38">
                  <c:v>24.1</c:v>
                </c:pt>
                <c:pt idx="39">
                  <c:v>24.03</c:v>
                </c:pt>
                <c:pt idx="40">
                  <c:v>24.03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'OSF-70DD Water Level Data'!$H$2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Data'!$H$4:$H$44</c:f>
              <c:numCache>
                <c:ptCount val="41"/>
                <c:pt idx="0">
                  <c:v>20.52</c:v>
                </c:pt>
                <c:pt idx="1">
                  <c:v>20.57</c:v>
                </c:pt>
                <c:pt idx="2">
                  <c:v>20.44</c:v>
                </c:pt>
                <c:pt idx="3">
                  <c:v>20.36</c:v>
                </c:pt>
                <c:pt idx="4">
                  <c:v>20.32</c:v>
                </c:pt>
                <c:pt idx="5">
                  <c:v>20.31</c:v>
                </c:pt>
                <c:pt idx="6">
                  <c:v>20.26</c:v>
                </c:pt>
                <c:pt idx="7">
                  <c:v>20.21</c:v>
                </c:pt>
                <c:pt idx="8">
                  <c:v>20.25</c:v>
                </c:pt>
                <c:pt idx="9">
                  <c:v>20.3</c:v>
                </c:pt>
                <c:pt idx="10">
                  <c:v>20.29</c:v>
                </c:pt>
                <c:pt idx="11">
                  <c:v>20.3</c:v>
                </c:pt>
                <c:pt idx="12">
                  <c:v>20.31</c:v>
                </c:pt>
                <c:pt idx="13">
                  <c:v>20.31</c:v>
                </c:pt>
                <c:pt idx="14">
                  <c:v>20.32</c:v>
                </c:pt>
                <c:pt idx="15">
                  <c:v>20.32</c:v>
                </c:pt>
                <c:pt idx="16">
                  <c:v>20.31</c:v>
                </c:pt>
                <c:pt idx="17">
                  <c:v>20.31</c:v>
                </c:pt>
                <c:pt idx="18">
                  <c:v>20.31</c:v>
                </c:pt>
                <c:pt idx="19">
                  <c:v>20.26</c:v>
                </c:pt>
                <c:pt idx="20">
                  <c:v>20.25</c:v>
                </c:pt>
                <c:pt idx="21">
                  <c:v>20.23</c:v>
                </c:pt>
                <c:pt idx="22">
                  <c:v>20.27</c:v>
                </c:pt>
                <c:pt idx="23">
                  <c:v>20.29</c:v>
                </c:pt>
                <c:pt idx="24">
                  <c:v>20.3</c:v>
                </c:pt>
                <c:pt idx="25">
                  <c:v>20.28</c:v>
                </c:pt>
                <c:pt idx="26">
                  <c:v>20.15</c:v>
                </c:pt>
                <c:pt idx="27">
                  <c:v>20.2</c:v>
                </c:pt>
                <c:pt idx="28">
                  <c:v>20.18</c:v>
                </c:pt>
                <c:pt idx="29">
                  <c:v>20.2</c:v>
                </c:pt>
                <c:pt idx="30">
                  <c:v>20.11</c:v>
                </c:pt>
                <c:pt idx="31">
                  <c:v>20.22</c:v>
                </c:pt>
                <c:pt idx="32">
                  <c:v>20.2</c:v>
                </c:pt>
                <c:pt idx="33">
                  <c:v>20.1</c:v>
                </c:pt>
                <c:pt idx="34">
                  <c:v>20.1</c:v>
                </c:pt>
                <c:pt idx="35">
                  <c:v>20.1</c:v>
                </c:pt>
                <c:pt idx="36">
                  <c:v>20.05</c:v>
                </c:pt>
                <c:pt idx="37">
                  <c:v>20.11</c:v>
                </c:pt>
                <c:pt idx="38">
                  <c:v>20.19</c:v>
                </c:pt>
                <c:pt idx="39">
                  <c:v>20.16</c:v>
                </c:pt>
                <c:pt idx="40">
                  <c:v>20.26</c:v>
                </c:pt>
              </c:numCache>
            </c:numRef>
          </c:yVal>
          <c:smooth val="1"/>
        </c:ser>
        <c:axId val="53754485"/>
        <c:axId val="30415418"/>
      </c:scatterChart>
      <c:scatterChart>
        <c:scatterStyle val="lineMarker"/>
        <c:varyColors val="0"/>
        <c:ser>
          <c:idx val="2"/>
          <c:order val="1"/>
          <c:tx>
            <c:strRef>
              <c:f>'OSF-70DD Water Level Data'!$E$2</c:f>
              <c:strCache>
                <c:ptCount val="1"/>
                <c:pt idx="0">
                  <c:v>GW-1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Data'!$E$4:$E$44</c:f>
              <c:numCache>
                <c:ptCount val="41"/>
                <c:pt idx="0">
                  <c:v>10.11</c:v>
                </c:pt>
                <c:pt idx="1">
                  <c:v>10.06</c:v>
                </c:pt>
                <c:pt idx="2">
                  <c:v>10.04</c:v>
                </c:pt>
                <c:pt idx="3">
                  <c:v>10.04</c:v>
                </c:pt>
                <c:pt idx="4">
                  <c:v>10.08</c:v>
                </c:pt>
                <c:pt idx="5">
                  <c:v>10.08</c:v>
                </c:pt>
                <c:pt idx="6">
                  <c:v>10.06</c:v>
                </c:pt>
                <c:pt idx="7">
                  <c:v>10.02</c:v>
                </c:pt>
                <c:pt idx="8">
                  <c:v>10.04</c:v>
                </c:pt>
                <c:pt idx="9">
                  <c:v>10.05</c:v>
                </c:pt>
                <c:pt idx="10">
                  <c:v>10.05</c:v>
                </c:pt>
                <c:pt idx="11">
                  <c:v>10.08</c:v>
                </c:pt>
                <c:pt idx="12">
                  <c:v>10.05</c:v>
                </c:pt>
                <c:pt idx="13">
                  <c:v>10.05</c:v>
                </c:pt>
                <c:pt idx="14">
                  <c:v>10.05</c:v>
                </c:pt>
                <c:pt idx="15">
                  <c:v>10.05</c:v>
                </c:pt>
                <c:pt idx="16">
                  <c:v>10.05</c:v>
                </c:pt>
                <c:pt idx="17">
                  <c:v>10.05</c:v>
                </c:pt>
                <c:pt idx="18">
                  <c:v>10.05</c:v>
                </c:pt>
                <c:pt idx="19">
                  <c:v>10.05</c:v>
                </c:pt>
                <c:pt idx="20">
                  <c:v>10.05</c:v>
                </c:pt>
                <c:pt idx="21">
                  <c:v>10.02</c:v>
                </c:pt>
                <c:pt idx="22">
                  <c:v>10.02</c:v>
                </c:pt>
                <c:pt idx="23">
                  <c:v>9.99</c:v>
                </c:pt>
                <c:pt idx="24">
                  <c:v>9.98</c:v>
                </c:pt>
                <c:pt idx="25">
                  <c:v>9.98</c:v>
                </c:pt>
                <c:pt idx="26">
                  <c:v>9.98</c:v>
                </c:pt>
                <c:pt idx="27">
                  <c:v>10</c:v>
                </c:pt>
                <c:pt idx="28">
                  <c:v>9.97</c:v>
                </c:pt>
                <c:pt idx="29">
                  <c:v>9.98</c:v>
                </c:pt>
                <c:pt idx="30">
                  <c:v>9.98</c:v>
                </c:pt>
                <c:pt idx="31">
                  <c:v>9.93</c:v>
                </c:pt>
                <c:pt idx="32">
                  <c:v>9.84</c:v>
                </c:pt>
                <c:pt idx="33">
                  <c:v>9.75</c:v>
                </c:pt>
                <c:pt idx="34">
                  <c:v>9.73</c:v>
                </c:pt>
                <c:pt idx="35">
                  <c:v>9.73</c:v>
                </c:pt>
                <c:pt idx="36">
                  <c:v>9.77</c:v>
                </c:pt>
                <c:pt idx="37">
                  <c:v>9.66</c:v>
                </c:pt>
                <c:pt idx="38">
                  <c:v>9.68</c:v>
                </c:pt>
                <c:pt idx="39">
                  <c:v>9.68</c:v>
                </c:pt>
                <c:pt idx="40">
                  <c:v>9.71</c:v>
                </c:pt>
              </c:numCache>
            </c:numRef>
          </c:yVal>
          <c:smooth val="1"/>
        </c:ser>
        <c:axId val="1404419"/>
        <c:axId val="7325344"/>
      </c:scatterChart>
      <c:valAx>
        <c:axId val="53754485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5418"/>
        <c:crosses val="autoZero"/>
        <c:crossBetween val="midCat"/>
        <c:dispUnits/>
      </c:valAx>
      <c:valAx>
        <c:axId val="30415418"/>
        <c:scaling>
          <c:orientation val="minMax"/>
          <c:max val="24.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Water (feet)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4485"/>
        <c:crosses val="autoZero"/>
        <c:crossBetween val="midCat"/>
        <c:dispUnits/>
      </c:valAx>
      <c:valAx>
        <c:axId val="1404419"/>
        <c:scaling>
          <c:orientation val="minMax"/>
        </c:scaling>
        <c:axPos val="b"/>
        <c:delete val="1"/>
        <c:majorTickMark val="out"/>
        <c:minorTickMark val="none"/>
        <c:tickLblPos val="nextTo"/>
        <c:crossAx val="7325344"/>
        <c:crosses val="max"/>
        <c:crossBetween val="midCat"/>
        <c:dispUnits/>
      </c:valAx>
      <c:valAx>
        <c:axId val="732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Water for GW-1 (feet)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4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535"/>
          <c:w val="0.479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Differences Between T=0 DTW and Measurement
 St Cloud, Florida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15"/>
          <c:w val="0.87775"/>
          <c:h val="0.725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'OSF-70DD Water Level Data'!$D$2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Data'!$Y$5:$Y$44</c:f>
              <c:numCache>
                <c:ptCount val="40"/>
                <c:pt idx="0">
                  <c:v>1.1799999999999997</c:v>
                </c:pt>
                <c:pt idx="1">
                  <c:v>1.2100000000000009</c:v>
                </c:pt>
                <c:pt idx="2">
                  <c:v>1.25</c:v>
                </c:pt>
                <c:pt idx="3">
                  <c:v>1.25</c:v>
                </c:pt>
                <c:pt idx="4">
                  <c:v>1.2300000000000004</c:v>
                </c:pt>
                <c:pt idx="5">
                  <c:v>1.1900000000000013</c:v>
                </c:pt>
                <c:pt idx="6">
                  <c:v>1.1700000000000017</c:v>
                </c:pt>
                <c:pt idx="7">
                  <c:v>1.2200000000000024</c:v>
                </c:pt>
                <c:pt idx="8">
                  <c:v>1.2600000000000016</c:v>
                </c:pt>
                <c:pt idx="9">
                  <c:v>1.2600000000000016</c:v>
                </c:pt>
                <c:pt idx="10">
                  <c:v>1.3100000000000023</c:v>
                </c:pt>
                <c:pt idx="11">
                  <c:v>1.3100000000000023</c:v>
                </c:pt>
                <c:pt idx="12">
                  <c:v>1.3399999999999999</c:v>
                </c:pt>
                <c:pt idx="13">
                  <c:v>1.3100000000000023</c:v>
                </c:pt>
                <c:pt idx="14">
                  <c:v>1.3100000000000023</c:v>
                </c:pt>
                <c:pt idx="15">
                  <c:v>1.3200000000000003</c:v>
                </c:pt>
                <c:pt idx="16">
                  <c:v>1.2800000000000011</c:v>
                </c:pt>
                <c:pt idx="17">
                  <c:v>1.2699999999999996</c:v>
                </c:pt>
                <c:pt idx="18">
                  <c:v>1.2699999999999996</c:v>
                </c:pt>
                <c:pt idx="19">
                  <c:v>1.2200000000000024</c:v>
                </c:pt>
                <c:pt idx="20">
                  <c:v>1.2200000000000024</c:v>
                </c:pt>
                <c:pt idx="21">
                  <c:v>1.2600000000000016</c:v>
                </c:pt>
                <c:pt idx="22">
                  <c:v>1.2699999999999996</c:v>
                </c:pt>
                <c:pt idx="23">
                  <c:v>1.2800000000000011</c:v>
                </c:pt>
                <c:pt idx="24">
                  <c:v>1.2600000000000016</c:v>
                </c:pt>
                <c:pt idx="25">
                  <c:v>1.1700000000000017</c:v>
                </c:pt>
                <c:pt idx="26">
                  <c:v>1.1700000000000017</c:v>
                </c:pt>
                <c:pt idx="27">
                  <c:v>1.1999999999999993</c:v>
                </c:pt>
                <c:pt idx="28">
                  <c:v>1.240000000000002</c:v>
                </c:pt>
                <c:pt idx="29">
                  <c:v>1.25</c:v>
                </c:pt>
                <c:pt idx="30">
                  <c:v>1.3200000000000003</c:v>
                </c:pt>
                <c:pt idx="31">
                  <c:v>1.3000000000000007</c:v>
                </c:pt>
                <c:pt idx="32">
                  <c:v>1.3100000000000023</c:v>
                </c:pt>
                <c:pt idx="33">
                  <c:v>1.3399999999999999</c:v>
                </c:pt>
                <c:pt idx="34">
                  <c:v>1.3599999999999994</c:v>
                </c:pt>
                <c:pt idx="35">
                  <c:v>1.4200000000000017</c:v>
                </c:pt>
                <c:pt idx="36">
                  <c:v>1.5199999999999996</c:v>
                </c:pt>
                <c:pt idx="37">
                  <c:v>1.5399999999999991</c:v>
                </c:pt>
                <c:pt idx="38">
                  <c:v>0.46000000000000085</c:v>
                </c:pt>
                <c:pt idx="39">
                  <c:v>0.4499999999999993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'OSF-70DD Water Level Data'!$E$2</c:f>
              <c:strCache>
                <c:ptCount val="1"/>
                <c:pt idx="0">
                  <c:v>GW-1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Data'!$Z$5:$Z$44</c:f>
              <c:numCache>
                <c:ptCount val="40"/>
                <c:pt idx="0">
                  <c:v>-0.049999999999998934</c:v>
                </c:pt>
                <c:pt idx="1">
                  <c:v>-0.07000000000000028</c:v>
                </c:pt>
                <c:pt idx="2">
                  <c:v>-0.07000000000000028</c:v>
                </c:pt>
                <c:pt idx="3">
                  <c:v>-0.02999999999999936</c:v>
                </c:pt>
                <c:pt idx="4">
                  <c:v>-0.02999999999999936</c:v>
                </c:pt>
                <c:pt idx="5">
                  <c:v>-0.049999999999998934</c:v>
                </c:pt>
                <c:pt idx="6">
                  <c:v>-0.08999999999999986</c:v>
                </c:pt>
                <c:pt idx="7">
                  <c:v>-0.07000000000000028</c:v>
                </c:pt>
                <c:pt idx="8">
                  <c:v>-0.05999999999999872</c:v>
                </c:pt>
                <c:pt idx="9">
                  <c:v>-0.05999999999999872</c:v>
                </c:pt>
                <c:pt idx="10">
                  <c:v>-0.02999999999999936</c:v>
                </c:pt>
                <c:pt idx="11">
                  <c:v>-0.05999999999999872</c:v>
                </c:pt>
                <c:pt idx="12">
                  <c:v>-0.05999999999999872</c:v>
                </c:pt>
                <c:pt idx="13">
                  <c:v>-0.05999999999999872</c:v>
                </c:pt>
                <c:pt idx="14">
                  <c:v>-0.05999999999999872</c:v>
                </c:pt>
                <c:pt idx="15">
                  <c:v>-0.05999999999999872</c:v>
                </c:pt>
                <c:pt idx="16">
                  <c:v>-0.05999999999999872</c:v>
                </c:pt>
                <c:pt idx="17">
                  <c:v>-0.05999999999999872</c:v>
                </c:pt>
                <c:pt idx="18">
                  <c:v>-0.05999999999999872</c:v>
                </c:pt>
                <c:pt idx="19">
                  <c:v>-0.05999999999999872</c:v>
                </c:pt>
                <c:pt idx="20">
                  <c:v>-0.08999999999999986</c:v>
                </c:pt>
                <c:pt idx="21">
                  <c:v>-0.08999999999999986</c:v>
                </c:pt>
                <c:pt idx="22">
                  <c:v>-0.11999999999999922</c:v>
                </c:pt>
                <c:pt idx="23">
                  <c:v>-0.129999999999999</c:v>
                </c:pt>
                <c:pt idx="24">
                  <c:v>-0.129999999999999</c:v>
                </c:pt>
                <c:pt idx="25">
                  <c:v>-0.129999999999999</c:v>
                </c:pt>
                <c:pt idx="26">
                  <c:v>-0.10999999999999943</c:v>
                </c:pt>
                <c:pt idx="27">
                  <c:v>-0.1399999999999988</c:v>
                </c:pt>
                <c:pt idx="28">
                  <c:v>-0.129999999999999</c:v>
                </c:pt>
                <c:pt idx="29">
                  <c:v>-0.129999999999999</c:v>
                </c:pt>
                <c:pt idx="30">
                  <c:v>-0.17999999999999972</c:v>
                </c:pt>
                <c:pt idx="31">
                  <c:v>-0.2699999999999996</c:v>
                </c:pt>
                <c:pt idx="32">
                  <c:v>-0.35999999999999943</c:v>
                </c:pt>
                <c:pt idx="33">
                  <c:v>-0.379999999999999</c:v>
                </c:pt>
                <c:pt idx="34">
                  <c:v>-0.379999999999999</c:v>
                </c:pt>
                <c:pt idx="35">
                  <c:v>-0.33999999999999986</c:v>
                </c:pt>
                <c:pt idx="36">
                  <c:v>-0.4499999999999993</c:v>
                </c:pt>
                <c:pt idx="37">
                  <c:v>-0.4299999999999997</c:v>
                </c:pt>
                <c:pt idx="38">
                  <c:v>-0.4299999999999997</c:v>
                </c:pt>
                <c:pt idx="39">
                  <c:v>-0.3999999999999986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'OSF-70DD Water Level Data'!$F$2</c:f>
              <c:strCache>
                <c:ptCount val="1"/>
                <c:pt idx="0">
                  <c:v>GW-2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Data'!$AA$5:$AA$44</c:f>
              <c:numCache>
                <c:ptCount val="40"/>
                <c:pt idx="0">
                  <c:v>-0.010000000000001563</c:v>
                </c:pt>
                <c:pt idx="1">
                  <c:v>-0.010000000000001563</c:v>
                </c:pt>
                <c:pt idx="2">
                  <c:v>-0.019999999999999574</c:v>
                </c:pt>
                <c:pt idx="3">
                  <c:v>0.019999999999999574</c:v>
                </c:pt>
                <c:pt idx="4">
                  <c:v>0.03999999999999915</c:v>
                </c:pt>
                <c:pt idx="5">
                  <c:v>0.029999999999997584</c:v>
                </c:pt>
                <c:pt idx="6">
                  <c:v>0.019999999999999574</c:v>
                </c:pt>
                <c:pt idx="7">
                  <c:v>0.05000000000000071</c:v>
                </c:pt>
                <c:pt idx="8">
                  <c:v>0.05999999999999872</c:v>
                </c:pt>
                <c:pt idx="9">
                  <c:v>0.08999999999999986</c:v>
                </c:pt>
                <c:pt idx="10">
                  <c:v>0.14000000000000057</c:v>
                </c:pt>
                <c:pt idx="11">
                  <c:v>0.10999999999999943</c:v>
                </c:pt>
                <c:pt idx="12">
                  <c:v>0.0799999999999983</c:v>
                </c:pt>
                <c:pt idx="13">
                  <c:v>0.10999999999999943</c:v>
                </c:pt>
                <c:pt idx="14">
                  <c:v>0.129999999999999</c:v>
                </c:pt>
                <c:pt idx="15">
                  <c:v>0.129999999999999</c:v>
                </c:pt>
                <c:pt idx="16">
                  <c:v>0.11999999999999744</c:v>
                </c:pt>
                <c:pt idx="17">
                  <c:v>0.11999999999999744</c:v>
                </c:pt>
                <c:pt idx="18">
                  <c:v>0.08999999999999986</c:v>
                </c:pt>
                <c:pt idx="19">
                  <c:v>0.14000000000000057</c:v>
                </c:pt>
                <c:pt idx="20">
                  <c:v>0.08999999999999986</c:v>
                </c:pt>
                <c:pt idx="21">
                  <c:v>0.09999999999999787</c:v>
                </c:pt>
                <c:pt idx="22">
                  <c:v>0.09999999999999787</c:v>
                </c:pt>
                <c:pt idx="23">
                  <c:v>0.11999999999999744</c:v>
                </c:pt>
                <c:pt idx="24">
                  <c:v>0.11999999999999744</c:v>
                </c:pt>
                <c:pt idx="25">
                  <c:v>0.10999999999999943</c:v>
                </c:pt>
                <c:pt idx="26">
                  <c:v>0.09999999999999787</c:v>
                </c:pt>
                <c:pt idx="27">
                  <c:v>0.10999999999999943</c:v>
                </c:pt>
                <c:pt idx="28">
                  <c:v>0.10999999999999943</c:v>
                </c:pt>
                <c:pt idx="29">
                  <c:v>0.09999999999999787</c:v>
                </c:pt>
                <c:pt idx="30">
                  <c:v>0.14999999999999858</c:v>
                </c:pt>
                <c:pt idx="31">
                  <c:v>0.14000000000000057</c:v>
                </c:pt>
                <c:pt idx="32">
                  <c:v>0.14999999999999858</c:v>
                </c:pt>
                <c:pt idx="33">
                  <c:v>0.16999999999999815</c:v>
                </c:pt>
                <c:pt idx="34">
                  <c:v>0.1999999999999993</c:v>
                </c:pt>
                <c:pt idx="35">
                  <c:v>0.23000000000000043</c:v>
                </c:pt>
                <c:pt idx="36">
                  <c:v>0.25</c:v>
                </c:pt>
                <c:pt idx="37">
                  <c:v>0.259999999999998</c:v>
                </c:pt>
                <c:pt idx="38">
                  <c:v>0.3099999999999987</c:v>
                </c:pt>
                <c:pt idx="39">
                  <c:v>0.33999999999999986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'OSF-70DD Water Level Data'!$G$2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Data'!$AB$5:$AB$44</c:f>
              <c:numCache>
                <c:ptCount val="40"/>
                <c:pt idx="0">
                  <c:v>0.10000000000000142</c:v>
                </c:pt>
                <c:pt idx="1">
                  <c:v>0.15000000000000213</c:v>
                </c:pt>
                <c:pt idx="2">
                  <c:v>0.370000000000001</c:v>
                </c:pt>
                <c:pt idx="3">
                  <c:v>0.15000000000000213</c:v>
                </c:pt>
                <c:pt idx="4">
                  <c:v>0.14000000000000057</c:v>
                </c:pt>
                <c:pt idx="5">
                  <c:v>0.09000000000000341</c:v>
                </c:pt>
                <c:pt idx="6">
                  <c:v>0.10000000000000142</c:v>
                </c:pt>
                <c:pt idx="7">
                  <c:v>0.120000000000001</c:v>
                </c:pt>
                <c:pt idx="8">
                  <c:v>0.15000000000000213</c:v>
                </c:pt>
                <c:pt idx="9">
                  <c:v>0.1700000000000017</c:v>
                </c:pt>
                <c:pt idx="10">
                  <c:v>0.1700000000000017</c:v>
                </c:pt>
                <c:pt idx="11">
                  <c:v>0.23000000000000043</c:v>
                </c:pt>
                <c:pt idx="12">
                  <c:v>0.25</c:v>
                </c:pt>
                <c:pt idx="13">
                  <c:v>0.240000000000002</c:v>
                </c:pt>
                <c:pt idx="14">
                  <c:v>0.25</c:v>
                </c:pt>
                <c:pt idx="15">
                  <c:v>0.25</c:v>
                </c:pt>
                <c:pt idx="16">
                  <c:v>0.20000000000000284</c:v>
                </c:pt>
                <c:pt idx="17">
                  <c:v>0.22000000000000242</c:v>
                </c:pt>
                <c:pt idx="18">
                  <c:v>0.18000000000000327</c:v>
                </c:pt>
                <c:pt idx="19">
                  <c:v>0.1700000000000017</c:v>
                </c:pt>
                <c:pt idx="20">
                  <c:v>0.10000000000000142</c:v>
                </c:pt>
                <c:pt idx="21">
                  <c:v>0.19000000000000128</c:v>
                </c:pt>
                <c:pt idx="22">
                  <c:v>0.21000000000000085</c:v>
                </c:pt>
                <c:pt idx="23">
                  <c:v>0.23000000000000043</c:v>
                </c:pt>
                <c:pt idx="24">
                  <c:v>0.18000000000000327</c:v>
                </c:pt>
                <c:pt idx="25">
                  <c:v>0.11000000000000298</c:v>
                </c:pt>
                <c:pt idx="26">
                  <c:v>0.120000000000001</c:v>
                </c:pt>
                <c:pt idx="27">
                  <c:v>0.120000000000001</c:v>
                </c:pt>
                <c:pt idx="28">
                  <c:v>0.18000000000000327</c:v>
                </c:pt>
                <c:pt idx="29">
                  <c:v>0.07000000000000028</c:v>
                </c:pt>
                <c:pt idx="30">
                  <c:v>0.28000000000000114</c:v>
                </c:pt>
                <c:pt idx="31">
                  <c:v>0.28000000000000114</c:v>
                </c:pt>
                <c:pt idx="32">
                  <c:v>0.26000000000000156</c:v>
                </c:pt>
                <c:pt idx="33">
                  <c:v>0.3200000000000003</c:v>
                </c:pt>
                <c:pt idx="34">
                  <c:v>0.40000000000000213</c:v>
                </c:pt>
                <c:pt idx="35">
                  <c:v>0.15000000000000213</c:v>
                </c:pt>
                <c:pt idx="36">
                  <c:v>0.45000000000000284</c:v>
                </c:pt>
                <c:pt idx="37">
                  <c:v>0.5200000000000031</c:v>
                </c:pt>
                <c:pt idx="38">
                  <c:v>0.45000000000000284</c:v>
                </c:pt>
                <c:pt idx="39">
                  <c:v>0.45000000000000284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'OSF-70DD Water Level Data'!$H$2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Data'!$AC$5:$AC$44</c:f>
              <c:numCache>
                <c:ptCount val="40"/>
                <c:pt idx="0">
                  <c:v>0.05000000000000071</c:v>
                </c:pt>
                <c:pt idx="1">
                  <c:v>-0.0799999999999983</c:v>
                </c:pt>
                <c:pt idx="2">
                  <c:v>-0.16000000000000014</c:v>
                </c:pt>
                <c:pt idx="3">
                  <c:v>-0.1999999999999993</c:v>
                </c:pt>
                <c:pt idx="4">
                  <c:v>-0.21000000000000085</c:v>
                </c:pt>
                <c:pt idx="5">
                  <c:v>-0.259999999999998</c:v>
                </c:pt>
                <c:pt idx="6">
                  <c:v>-0.3099999999999987</c:v>
                </c:pt>
                <c:pt idx="7">
                  <c:v>-0.2699999999999996</c:v>
                </c:pt>
                <c:pt idx="8">
                  <c:v>-0.21999999999999886</c:v>
                </c:pt>
                <c:pt idx="9">
                  <c:v>-0.23000000000000043</c:v>
                </c:pt>
                <c:pt idx="10">
                  <c:v>-0.21999999999999886</c:v>
                </c:pt>
                <c:pt idx="11">
                  <c:v>-0.21000000000000085</c:v>
                </c:pt>
                <c:pt idx="12">
                  <c:v>-0.21000000000000085</c:v>
                </c:pt>
                <c:pt idx="13">
                  <c:v>-0.1999999999999993</c:v>
                </c:pt>
                <c:pt idx="14">
                  <c:v>-0.1999999999999993</c:v>
                </c:pt>
                <c:pt idx="15">
                  <c:v>-0.21000000000000085</c:v>
                </c:pt>
                <c:pt idx="16">
                  <c:v>-0.21000000000000085</c:v>
                </c:pt>
                <c:pt idx="17">
                  <c:v>-0.21000000000000085</c:v>
                </c:pt>
                <c:pt idx="18">
                  <c:v>-0.259999999999998</c:v>
                </c:pt>
                <c:pt idx="19">
                  <c:v>-0.2699999999999996</c:v>
                </c:pt>
                <c:pt idx="20">
                  <c:v>-0.28999999999999915</c:v>
                </c:pt>
                <c:pt idx="21">
                  <c:v>-0.25</c:v>
                </c:pt>
                <c:pt idx="22">
                  <c:v>-0.23000000000000043</c:v>
                </c:pt>
                <c:pt idx="23">
                  <c:v>-0.21999999999999886</c:v>
                </c:pt>
                <c:pt idx="24">
                  <c:v>-0.23999999999999844</c:v>
                </c:pt>
                <c:pt idx="25">
                  <c:v>-0.370000000000001</c:v>
                </c:pt>
                <c:pt idx="26">
                  <c:v>-0.3200000000000003</c:v>
                </c:pt>
                <c:pt idx="27">
                  <c:v>-0.33999999999999986</c:v>
                </c:pt>
                <c:pt idx="28">
                  <c:v>-0.3200000000000003</c:v>
                </c:pt>
                <c:pt idx="29">
                  <c:v>-0.41000000000000014</c:v>
                </c:pt>
                <c:pt idx="30">
                  <c:v>-0.3000000000000007</c:v>
                </c:pt>
                <c:pt idx="31">
                  <c:v>-0.3200000000000003</c:v>
                </c:pt>
                <c:pt idx="32">
                  <c:v>-0.41999999999999815</c:v>
                </c:pt>
                <c:pt idx="33">
                  <c:v>-0.41999999999999815</c:v>
                </c:pt>
                <c:pt idx="34">
                  <c:v>-0.41999999999999815</c:v>
                </c:pt>
                <c:pt idx="35">
                  <c:v>-0.46999999999999886</c:v>
                </c:pt>
                <c:pt idx="36">
                  <c:v>-0.41000000000000014</c:v>
                </c:pt>
                <c:pt idx="37">
                  <c:v>-0.3299999999999983</c:v>
                </c:pt>
                <c:pt idx="38">
                  <c:v>-0.35999999999999943</c:v>
                </c:pt>
                <c:pt idx="39">
                  <c:v>-0.259999999999998</c:v>
                </c:pt>
              </c:numCache>
            </c:numRef>
          </c:yVal>
          <c:smooth val="1"/>
        </c:ser>
        <c:axId val="52698913"/>
        <c:axId val="41578966"/>
      </c:scatterChart>
      <c:scatterChart>
        <c:scatterStyle val="lineMarker"/>
        <c:varyColors val="0"/>
        <c:ser>
          <c:idx val="0"/>
          <c:order val="0"/>
          <c:tx>
            <c:strRef>
              <c:f>'OSF-70DD Water Level Data'!$X$2</c:f>
              <c:strCache>
                <c:ptCount val="1"/>
                <c:pt idx="0">
                  <c:v>OSF-70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'OSF-70DD Water Level Data'!$A$4:$A$44</c:f>
              <c:strCache>
                <c:ptCount val="40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</c:strCache>
            </c:strRef>
          </c:xVal>
          <c:yVal>
            <c:numRef>
              <c:f>'OSF-70DD Water Level Data'!$X$5:$X$44</c:f>
              <c:numCache>
                <c:ptCount val="40"/>
                <c:pt idx="0">
                  <c:v>27.929999999999996</c:v>
                </c:pt>
                <c:pt idx="1">
                  <c:v>28.139999999999997</c:v>
                </c:pt>
                <c:pt idx="2">
                  <c:v>28.319999999999997</c:v>
                </c:pt>
                <c:pt idx="3">
                  <c:v>28.37</c:v>
                </c:pt>
                <c:pt idx="4">
                  <c:v>28.45</c:v>
                </c:pt>
                <c:pt idx="5">
                  <c:v>28.499999999999996</c:v>
                </c:pt>
                <c:pt idx="6">
                  <c:v>28.55</c:v>
                </c:pt>
                <c:pt idx="7">
                  <c:v>28.63</c:v>
                </c:pt>
                <c:pt idx="8">
                  <c:v>28.709999999999997</c:v>
                </c:pt>
                <c:pt idx="9">
                  <c:v>28.76</c:v>
                </c:pt>
                <c:pt idx="10">
                  <c:v>28.8</c:v>
                </c:pt>
                <c:pt idx="11">
                  <c:v>28.860000000000003</c:v>
                </c:pt>
                <c:pt idx="12">
                  <c:v>28.87</c:v>
                </c:pt>
                <c:pt idx="13">
                  <c:v>28.919999999999998</c:v>
                </c:pt>
                <c:pt idx="14">
                  <c:v>28.919999999999998</c:v>
                </c:pt>
                <c:pt idx="15">
                  <c:v>28.919999999999998</c:v>
                </c:pt>
                <c:pt idx="16">
                  <c:v>28.94</c:v>
                </c:pt>
                <c:pt idx="17">
                  <c:v>28.929999999999996</c:v>
                </c:pt>
                <c:pt idx="18">
                  <c:v>28.95</c:v>
                </c:pt>
                <c:pt idx="19">
                  <c:v>28.970000000000002</c:v>
                </c:pt>
                <c:pt idx="20">
                  <c:v>28.970000000000002</c:v>
                </c:pt>
                <c:pt idx="21">
                  <c:v>28.99</c:v>
                </c:pt>
                <c:pt idx="22">
                  <c:v>29.02</c:v>
                </c:pt>
                <c:pt idx="23">
                  <c:v>29.029999999999998</c:v>
                </c:pt>
                <c:pt idx="24">
                  <c:v>29.06</c:v>
                </c:pt>
                <c:pt idx="25">
                  <c:v>29.040000000000003</c:v>
                </c:pt>
                <c:pt idx="26">
                  <c:v>29.069999999999997</c:v>
                </c:pt>
                <c:pt idx="27">
                  <c:v>29.12</c:v>
                </c:pt>
                <c:pt idx="28">
                  <c:v>29.179999999999996</c:v>
                </c:pt>
                <c:pt idx="29">
                  <c:v>29.2</c:v>
                </c:pt>
                <c:pt idx="30">
                  <c:v>29.279999999999998</c:v>
                </c:pt>
                <c:pt idx="31">
                  <c:v>29.27</c:v>
                </c:pt>
                <c:pt idx="32">
                  <c:v>29.279999999999998</c:v>
                </c:pt>
                <c:pt idx="33">
                  <c:v>29.389999999999997</c:v>
                </c:pt>
                <c:pt idx="34">
                  <c:v>29.470000000000002</c:v>
                </c:pt>
                <c:pt idx="35">
                  <c:v>29.49</c:v>
                </c:pt>
                <c:pt idx="36">
                  <c:v>29.569999999999997</c:v>
                </c:pt>
                <c:pt idx="37">
                  <c:v>29.62</c:v>
                </c:pt>
                <c:pt idx="38">
                  <c:v>-22.23</c:v>
                </c:pt>
                <c:pt idx="39">
                  <c:v>-22.23</c:v>
                </c:pt>
              </c:numCache>
            </c:numRef>
          </c:yVal>
          <c:smooth val="1"/>
        </c:ser>
        <c:axId val="56201551"/>
        <c:axId val="25892188"/>
      </c:scatterChart>
      <c:valAx>
        <c:axId val="52698913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966"/>
        <c:crossesAt val="-1"/>
        <c:crossBetween val="midCat"/>
        <c:dispUnits/>
      </c:valAx>
      <c:valAx>
        <c:axId val="41578966"/>
        <c:scaling>
          <c:orientation val="minMax"/>
          <c:max val="1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 Between T=0 and Drawdown ...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8913"/>
        <c:crosses val="autoZero"/>
        <c:crossBetween val="midCat"/>
        <c:dispUnits/>
        <c:majorUnit val="0.25"/>
      </c:valAx>
      <c:valAx>
        <c:axId val="56201551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2188"/>
        <c:crosses val="max"/>
        <c:crossBetween val="midCat"/>
        <c:dispUnits/>
      </c:valAx>
      <c:valAx>
        <c:axId val="2589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 Between T=0 and Drawdown for OSF-70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015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35"/>
          <c:w val="0.572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General Hydrograph - All Wells
 St Cloud, Florida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175"/>
          <c:w val="0.88225"/>
          <c:h val="0.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'OSF-70DD Water Level Data'!$C$2</c:f>
              <c:strCache>
                <c:ptCount val="1"/>
                <c:pt idx="0">
                  <c:v>OSF-70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Data'!$C$4:$C$44</c:f>
              <c:numCache>
                <c:ptCount val="41"/>
                <c:pt idx="0">
                  <c:v>22.23</c:v>
                </c:pt>
                <c:pt idx="1">
                  <c:v>50.16</c:v>
                </c:pt>
                <c:pt idx="2">
                  <c:v>50.37</c:v>
                </c:pt>
                <c:pt idx="3">
                  <c:v>50.55</c:v>
                </c:pt>
                <c:pt idx="4">
                  <c:v>50.6</c:v>
                </c:pt>
                <c:pt idx="5">
                  <c:v>50.68</c:v>
                </c:pt>
                <c:pt idx="6">
                  <c:v>50.73</c:v>
                </c:pt>
                <c:pt idx="7">
                  <c:v>50.78</c:v>
                </c:pt>
                <c:pt idx="8">
                  <c:v>50.86</c:v>
                </c:pt>
                <c:pt idx="9">
                  <c:v>50.94</c:v>
                </c:pt>
                <c:pt idx="10">
                  <c:v>50.99</c:v>
                </c:pt>
                <c:pt idx="11">
                  <c:v>51.03</c:v>
                </c:pt>
                <c:pt idx="12">
                  <c:v>51.09</c:v>
                </c:pt>
                <c:pt idx="13">
                  <c:v>51.1</c:v>
                </c:pt>
                <c:pt idx="14">
                  <c:v>51.15</c:v>
                </c:pt>
                <c:pt idx="15">
                  <c:v>51.15</c:v>
                </c:pt>
                <c:pt idx="16">
                  <c:v>51.15</c:v>
                </c:pt>
                <c:pt idx="17">
                  <c:v>51.17</c:v>
                </c:pt>
                <c:pt idx="18">
                  <c:v>51.16</c:v>
                </c:pt>
                <c:pt idx="19">
                  <c:v>51.18</c:v>
                </c:pt>
                <c:pt idx="20">
                  <c:v>51.2</c:v>
                </c:pt>
                <c:pt idx="21">
                  <c:v>51.2</c:v>
                </c:pt>
                <c:pt idx="22">
                  <c:v>51.22</c:v>
                </c:pt>
                <c:pt idx="23">
                  <c:v>51.25</c:v>
                </c:pt>
                <c:pt idx="24">
                  <c:v>51.26</c:v>
                </c:pt>
                <c:pt idx="25">
                  <c:v>51.29</c:v>
                </c:pt>
                <c:pt idx="26">
                  <c:v>51.27</c:v>
                </c:pt>
                <c:pt idx="27">
                  <c:v>51.3</c:v>
                </c:pt>
                <c:pt idx="28">
                  <c:v>51.35</c:v>
                </c:pt>
                <c:pt idx="29">
                  <c:v>51.41</c:v>
                </c:pt>
                <c:pt idx="30">
                  <c:v>51.43</c:v>
                </c:pt>
                <c:pt idx="31">
                  <c:v>51.51</c:v>
                </c:pt>
                <c:pt idx="32">
                  <c:v>51.5</c:v>
                </c:pt>
                <c:pt idx="33">
                  <c:v>51.51</c:v>
                </c:pt>
                <c:pt idx="34">
                  <c:v>51.62</c:v>
                </c:pt>
                <c:pt idx="35">
                  <c:v>51.7</c:v>
                </c:pt>
                <c:pt idx="36">
                  <c:v>51.72</c:v>
                </c:pt>
                <c:pt idx="37">
                  <c:v>51.8</c:v>
                </c:pt>
                <c:pt idx="38">
                  <c:v>51.85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'OSF-70DD Water Level Data'!$D$2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Data'!$D$4:$D$44</c:f>
              <c:numCache>
                <c:ptCount val="41"/>
                <c:pt idx="0">
                  <c:v>22.54</c:v>
                </c:pt>
                <c:pt idx="1">
                  <c:v>23.72</c:v>
                </c:pt>
                <c:pt idx="2">
                  <c:v>23.75</c:v>
                </c:pt>
                <c:pt idx="3">
                  <c:v>23.79</c:v>
                </c:pt>
                <c:pt idx="4">
                  <c:v>23.79</c:v>
                </c:pt>
                <c:pt idx="5">
                  <c:v>23.77</c:v>
                </c:pt>
                <c:pt idx="6">
                  <c:v>23.73</c:v>
                </c:pt>
                <c:pt idx="7">
                  <c:v>23.71</c:v>
                </c:pt>
                <c:pt idx="8">
                  <c:v>23.76</c:v>
                </c:pt>
                <c:pt idx="9">
                  <c:v>23.8</c:v>
                </c:pt>
                <c:pt idx="10">
                  <c:v>23.8</c:v>
                </c:pt>
                <c:pt idx="11">
                  <c:v>23.85</c:v>
                </c:pt>
                <c:pt idx="12">
                  <c:v>23.85</c:v>
                </c:pt>
                <c:pt idx="13">
                  <c:v>23.88</c:v>
                </c:pt>
                <c:pt idx="14">
                  <c:v>23.85</c:v>
                </c:pt>
                <c:pt idx="15">
                  <c:v>23.85</c:v>
                </c:pt>
                <c:pt idx="16">
                  <c:v>23.86</c:v>
                </c:pt>
                <c:pt idx="17">
                  <c:v>23.82</c:v>
                </c:pt>
                <c:pt idx="18">
                  <c:v>23.81</c:v>
                </c:pt>
                <c:pt idx="19">
                  <c:v>23.81</c:v>
                </c:pt>
                <c:pt idx="20">
                  <c:v>23.76</c:v>
                </c:pt>
                <c:pt idx="21">
                  <c:v>23.76</c:v>
                </c:pt>
                <c:pt idx="22">
                  <c:v>23.8</c:v>
                </c:pt>
                <c:pt idx="23">
                  <c:v>23.81</c:v>
                </c:pt>
                <c:pt idx="24">
                  <c:v>23.82</c:v>
                </c:pt>
                <c:pt idx="25">
                  <c:v>23.8</c:v>
                </c:pt>
                <c:pt idx="26">
                  <c:v>23.71</c:v>
                </c:pt>
                <c:pt idx="27">
                  <c:v>23.71</c:v>
                </c:pt>
                <c:pt idx="28">
                  <c:v>23.74</c:v>
                </c:pt>
                <c:pt idx="29">
                  <c:v>23.78</c:v>
                </c:pt>
                <c:pt idx="30">
                  <c:v>23.79</c:v>
                </c:pt>
                <c:pt idx="31">
                  <c:v>23.86</c:v>
                </c:pt>
                <c:pt idx="32">
                  <c:v>23.84</c:v>
                </c:pt>
                <c:pt idx="33">
                  <c:v>23.85</c:v>
                </c:pt>
                <c:pt idx="34">
                  <c:v>23.88</c:v>
                </c:pt>
                <c:pt idx="35">
                  <c:v>23.9</c:v>
                </c:pt>
                <c:pt idx="36">
                  <c:v>23.96</c:v>
                </c:pt>
                <c:pt idx="37">
                  <c:v>24.06</c:v>
                </c:pt>
                <c:pt idx="38">
                  <c:v>24.08</c:v>
                </c:pt>
                <c:pt idx="39">
                  <c:v>23</c:v>
                </c:pt>
                <c:pt idx="40">
                  <c:v>22.99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'OSF-70DD Water Level Data'!$E$2</c:f>
              <c:strCache>
                <c:ptCount val="1"/>
                <c:pt idx="0">
                  <c:v>GW-1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Data'!$E$4:$E$44</c:f>
              <c:numCache>
                <c:ptCount val="41"/>
                <c:pt idx="0">
                  <c:v>10.11</c:v>
                </c:pt>
                <c:pt idx="1">
                  <c:v>10.06</c:v>
                </c:pt>
                <c:pt idx="2">
                  <c:v>10.04</c:v>
                </c:pt>
                <c:pt idx="3">
                  <c:v>10.04</c:v>
                </c:pt>
                <c:pt idx="4">
                  <c:v>10.08</c:v>
                </c:pt>
                <c:pt idx="5">
                  <c:v>10.08</c:v>
                </c:pt>
                <c:pt idx="6">
                  <c:v>10.06</c:v>
                </c:pt>
                <c:pt idx="7">
                  <c:v>10.02</c:v>
                </c:pt>
                <c:pt idx="8">
                  <c:v>10.04</c:v>
                </c:pt>
                <c:pt idx="9">
                  <c:v>10.05</c:v>
                </c:pt>
                <c:pt idx="10">
                  <c:v>10.05</c:v>
                </c:pt>
                <c:pt idx="11">
                  <c:v>10.08</c:v>
                </c:pt>
                <c:pt idx="12">
                  <c:v>10.05</c:v>
                </c:pt>
                <c:pt idx="13">
                  <c:v>10.05</c:v>
                </c:pt>
                <c:pt idx="14">
                  <c:v>10.05</c:v>
                </c:pt>
                <c:pt idx="15">
                  <c:v>10.05</c:v>
                </c:pt>
                <c:pt idx="16">
                  <c:v>10.05</c:v>
                </c:pt>
                <c:pt idx="17">
                  <c:v>10.05</c:v>
                </c:pt>
                <c:pt idx="18">
                  <c:v>10.05</c:v>
                </c:pt>
                <c:pt idx="19">
                  <c:v>10.05</c:v>
                </c:pt>
                <c:pt idx="20">
                  <c:v>10.05</c:v>
                </c:pt>
                <c:pt idx="21">
                  <c:v>10.02</c:v>
                </c:pt>
                <c:pt idx="22">
                  <c:v>10.02</c:v>
                </c:pt>
                <c:pt idx="23">
                  <c:v>9.99</c:v>
                </c:pt>
                <c:pt idx="24">
                  <c:v>9.98</c:v>
                </c:pt>
                <c:pt idx="25">
                  <c:v>9.98</c:v>
                </c:pt>
                <c:pt idx="26">
                  <c:v>9.98</c:v>
                </c:pt>
                <c:pt idx="27">
                  <c:v>10</c:v>
                </c:pt>
                <c:pt idx="28">
                  <c:v>9.97</c:v>
                </c:pt>
                <c:pt idx="29">
                  <c:v>9.98</c:v>
                </c:pt>
                <c:pt idx="30">
                  <c:v>9.98</c:v>
                </c:pt>
                <c:pt idx="31">
                  <c:v>9.93</c:v>
                </c:pt>
                <c:pt idx="32">
                  <c:v>9.84</c:v>
                </c:pt>
                <c:pt idx="33">
                  <c:v>9.75</c:v>
                </c:pt>
                <c:pt idx="34">
                  <c:v>9.73</c:v>
                </c:pt>
                <c:pt idx="35">
                  <c:v>9.73</c:v>
                </c:pt>
                <c:pt idx="36">
                  <c:v>9.77</c:v>
                </c:pt>
                <c:pt idx="37">
                  <c:v>9.66</c:v>
                </c:pt>
                <c:pt idx="38">
                  <c:v>9.68</c:v>
                </c:pt>
                <c:pt idx="39">
                  <c:v>9.68</c:v>
                </c:pt>
                <c:pt idx="40">
                  <c:v>9.71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'OSF-70DD Water Level Data'!$F$2</c:f>
              <c:strCache>
                <c:ptCount val="1"/>
                <c:pt idx="0">
                  <c:v>GW-2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Data'!$F$4:$F$44</c:f>
              <c:numCache>
                <c:ptCount val="41"/>
                <c:pt idx="0">
                  <c:v>21.87</c:v>
                </c:pt>
                <c:pt idx="1">
                  <c:v>21.86</c:v>
                </c:pt>
                <c:pt idx="2">
                  <c:v>21.86</c:v>
                </c:pt>
                <c:pt idx="3">
                  <c:v>21.85</c:v>
                </c:pt>
                <c:pt idx="4">
                  <c:v>21.89</c:v>
                </c:pt>
                <c:pt idx="5">
                  <c:v>21.91</c:v>
                </c:pt>
                <c:pt idx="6">
                  <c:v>21.9</c:v>
                </c:pt>
                <c:pt idx="7">
                  <c:v>21.89</c:v>
                </c:pt>
                <c:pt idx="8">
                  <c:v>21.92</c:v>
                </c:pt>
                <c:pt idx="9">
                  <c:v>21.93</c:v>
                </c:pt>
                <c:pt idx="10">
                  <c:v>21.96</c:v>
                </c:pt>
                <c:pt idx="11">
                  <c:v>22.01</c:v>
                </c:pt>
                <c:pt idx="12">
                  <c:v>21.98</c:v>
                </c:pt>
                <c:pt idx="13">
                  <c:v>21.95</c:v>
                </c:pt>
                <c:pt idx="14">
                  <c:v>21.98</c:v>
                </c:pt>
                <c:pt idx="15">
                  <c:v>22</c:v>
                </c:pt>
                <c:pt idx="16">
                  <c:v>22</c:v>
                </c:pt>
                <c:pt idx="17">
                  <c:v>21.99</c:v>
                </c:pt>
                <c:pt idx="18">
                  <c:v>21.99</c:v>
                </c:pt>
                <c:pt idx="19">
                  <c:v>21.96</c:v>
                </c:pt>
                <c:pt idx="20">
                  <c:v>22.01</c:v>
                </c:pt>
                <c:pt idx="21">
                  <c:v>21.96</c:v>
                </c:pt>
                <c:pt idx="22">
                  <c:v>21.97</c:v>
                </c:pt>
                <c:pt idx="23">
                  <c:v>21.97</c:v>
                </c:pt>
                <c:pt idx="24">
                  <c:v>21.99</c:v>
                </c:pt>
                <c:pt idx="25">
                  <c:v>21.99</c:v>
                </c:pt>
                <c:pt idx="26">
                  <c:v>21.98</c:v>
                </c:pt>
                <c:pt idx="27">
                  <c:v>21.97</c:v>
                </c:pt>
                <c:pt idx="28">
                  <c:v>21.98</c:v>
                </c:pt>
                <c:pt idx="29">
                  <c:v>21.98</c:v>
                </c:pt>
                <c:pt idx="30">
                  <c:v>21.97</c:v>
                </c:pt>
                <c:pt idx="31">
                  <c:v>22.02</c:v>
                </c:pt>
                <c:pt idx="32">
                  <c:v>22.01</c:v>
                </c:pt>
                <c:pt idx="33">
                  <c:v>22.02</c:v>
                </c:pt>
                <c:pt idx="34">
                  <c:v>22.04</c:v>
                </c:pt>
                <c:pt idx="35">
                  <c:v>22.07</c:v>
                </c:pt>
                <c:pt idx="36">
                  <c:v>22.1</c:v>
                </c:pt>
                <c:pt idx="37">
                  <c:v>22.12</c:v>
                </c:pt>
                <c:pt idx="38">
                  <c:v>22.13</c:v>
                </c:pt>
                <c:pt idx="39">
                  <c:v>22.18</c:v>
                </c:pt>
                <c:pt idx="40">
                  <c:v>22.21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'OSF-70DD Water Level Data'!$G$2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Data'!$G$4:$G$44</c:f>
              <c:numCache>
                <c:ptCount val="41"/>
                <c:pt idx="0">
                  <c:v>23.58</c:v>
                </c:pt>
                <c:pt idx="1">
                  <c:v>23.68</c:v>
                </c:pt>
                <c:pt idx="2">
                  <c:v>23.73</c:v>
                </c:pt>
                <c:pt idx="3">
                  <c:v>23.95</c:v>
                </c:pt>
                <c:pt idx="4">
                  <c:v>23.73</c:v>
                </c:pt>
                <c:pt idx="5">
                  <c:v>23.72</c:v>
                </c:pt>
                <c:pt idx="6">
                  <c:v>23.67</c:v>
                </c:pt>
                <c:pt idx="7">
                  <c:v>23.68</c:v>
                </c:pt>
                <c:pt idx="8">
                  <c:v>23.7</c:v>
                </c:pt>
                <c:pt idx="9">
                  <c:v>23.73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23.83</c:v>
                </c:pt>
                <c:pt idx="14">
                  <c:v>23.82</c:v>
                </c:pt>
                <c:pt idx="15">
                  <c:v>23.83</c:v>
                </c:pt>
                <c:pt idx="16">
                  <c:v>23.83</c:v>
                </c:pt>
                <c:pt idx="17">
                  <c:v>23.78</c:v>
                </c:pt>
                <c:pt idx="18">
                  <c:v>23.8</c:v>
                </c:pt>
                <c:pt idx="19">
                  <c:v>23.76</c:v>
                </c:pt>
                <c:pt idx="20">
                  <c:v>23.75</c:v>
                </c:pt>
                <c:pt idx="21">
                  <c:v>23.68</c:v>
                </c:pt>
                <c:pt idx="22">
                  <c:v>23.77</c:v>
                </c:pt>
                <c:pt idx="23">
                  <c:v>23.79</c:v>
                </c:pt>
                <c:pt idx="24">
                  <c:v>23.81</c:v>
                </c:pt>
                <c:pt idx="25">
                  <c:v>23.76</c:v>
                </c:pt>
                <c:pt idx="26">
                  <c:v>23.69</c:v>
                </c:pt>
                <c:pt idx="27">
                  <c:v>23.7</c:v>
                </c:pt>
                <c:pt idx="28">
                  <c:v>23.7</c:v>
                </c:pt>
                <c:pt idx="29">
                  <c:v>23.76</c:v>
                </c:pt>
                <c:pt idx="30">
                  <c:v>23.65</c:v>
                </c:pt>
                <c:pt idx="31">
                  <c:v>23.86</c:v>
                </c:pt>
                <c:pt idx="32">
                  <c:v>23.86</c:v>
                </c:pt>
                <c:pt idx="33">
                  <c:v>23.84</c:v>
                </c:pt>
                <c:pt idx="34">
                  <c:v>23.9</c:v>
                </c:pt>
                <c:pt idx="35">
                  <c:v>23.98</c:v>
                </c:pt>
                <c:pt idx="36">
                  <c:v>23.73</c:v>
                </c:pt>
                <c:pt idx="37">
                  <c:v>24.03</c:v>
                </c:pt>
                <c:pt idx="38">
                  <c:v>24.1</c:v>
                </c:pt>
                <c:pt idx="39">
                  <c:v>24.03</c:v>
                </c:pt>
                <c:pt idx="40">
                  <c:v>24.03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'OSF-70DD Water Level Data'!$H$2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Data'!$H$4:$H$44</c:f>
              <c:numCache>
                <c:ptCount val="41"/>
                <c:pt idx="0">
                  <c:v>20.52</c:v>
                </c:pt>
                <c:pt idx="1">
                  <c:v>20.57</c:v>
                </c:pt>
                <c:pt idx="2">
                  <c:v>20.44</c:v>
                </c:pt>
                <c:pt idx="3">
                  <c:v>20.36</c:v>
                </c:pt>
                <c:pt idx="4">
                  <c:v>20.32</c:v>
                </c:pt>
                <c:pt idx="5">
                  <c:v>20.31</c:v>
                </c:pt>
                <c:pt idx="6">
                  <c:v>20.26</c:v>
                </c:pt>
                <c:pt idx="7">
                  <c:v>20.21</c:v>
                </c:pt>
                <c:pt idx="8">
                  <c:v>20.25</c:v>
                </c:pt>
                <c:pt idx="9">
                  <c:v>20.3</c:v>
                </c:pt>
                <c:pt idx="10">
                  <c:v>20.29</c:v>
                </c:pt>
                <c:pt idx="11">
                  <c:v>20.3</c:v>
                </c:pt>
                <c:pt idx="12">
                  <c:v>20.31</c:v>
                </c:pt>
                <c:pt idx="13">
                  <c:v>20.31</c:v>
                </c:pt>
                <c:pt idx="14">
                  <c:v>20.32</c:v>
                </c:pt>
                <c:pt idx="15">
                  <c:v>20.32</c:v>
                </c:pt>
                <c:pt idx="16">
                  <c:v>20.31</c:v>
                </c:pt>
                <c:pt idx="17">
                  <c:v>20.31</c:v>
                </c:pt>
                <c:pt idx="18">
                  <c:v>20.31</c:v>
                </c:pt>
                <c:pt idx="19">
                  <c:v>20.26</c:v>
                </c:pt>
                <c:pt idx="20">
                  <c:v>20.25</c:v>
                </c:pt>
                <c:pt idx="21">
                  <c:v>20.23</c:v>
                </c:pt>
                <c:pt idx="22">
                  <c:v>20.27</c:v>
                </c:pt>
                <c:pt idx="23">
                  <c:v>20.29</c:v>
                </c:pt>
                <c:pt idx="24">
                  <c:v>20.3</c:v>
                </c:pt>
                <c:pt idx="25">
                  <c:v>20.28</c:v>
                </c:pt>
                <c:pt idx="26">
                  <c:v>20.15</c:v>
                </c:pt>
                <c:pt idx="27">
                  <c:v>20.2</c:v>
                </c:pt>
                <c:pt idx="28">
                  <c:v>20.18</c:v>
                </c:pt>
                <c:pt idx="29">
                  <c:v>20.2</c:v>
                </c:pt>
                <c:pt idx="30">
                  <c:v>20.11</c:v>
                </c:pt>
                <c:pt idx="31">
                  <c:v>20.22</c:v>
                </c:pt>
                <c:pt idx="32">
                  <c:v>20.2</c:v>
                </c:pt>
                <c:pt idx="33">
                  <c:v>20.1</c:v>
                </c:pt>
                <c:pt idx="34">
                  <c:v>20.1</c:v>
                </c:pt>
                <c:pt idx="35">
                  <c:v>20.1</c:v>
                </c:pt>
                <c:pt idx="36">
                  <c:v>20.05</c:v>
                </c:pt>
                <c:pt idx="37">
                  <c:v>20.11</c:v>
                </c:pt>
                <c:pt idx="38">
                  <c:v>20.19</c:v>
                </c:pt>
                <c:pt idx="39">
                  <c:v>20.16</c:v>
                </c:pt>
                <c:pt idx="40">
                  <c:v>20.26</c:v>
                </c:pt>
              </c:numCache>
            </c:numRef>
          </c:yVal>
          <c:smooth val="1"/>
        </c:ser>
        <c:axId val="30108685"/>
        <c:axId val="52256434"/>
      </c:scatterChart>
      <c:valAx>
        <c:axId val="30108685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434"/>
        <c:crosses val="autoZero"/>
        <c:crossBetween val="midCat"/>
        <c:dispUnits/>
      </c:valAx>
      <c:valAx>
        <c:axId val="52256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Water (feet)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8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25"/>
          <c:y val="0.9535"/>
          <c:w val="0.572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Floridan Well Hydrographs w/o OSF-70
 St Cloud, Florida</a:t>
            </a:r>
          </a:p>
        </c:rich>
      </c:tx>
      <c:layout>
        <c:manualLayout>
          <c:xMode val="factor"/>
          <c:yMode val="factor"/>
          <c:x val="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225"/>
          <c:w val="0.86875"/>
          <c:h val="0.73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'OSF-70DD Water Level Data'!$N$2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Data'!$N$4:$N$44</c:f>
              <c:numCache>
                <c:ptCount val="41"/>
                <c:pt idx="0">
                  <c:v>41.815000000000005</c:v>
                </c:pt>
                <c:pt idx="1">
                  <c:v>40.635000000000005</c:v>
                </c:pt>
                <c:pt idx="2">
                  <c:v>40.605000000000004</c:v>
                </c:pt>
                <c:pt idx="3">
                  <c:v>40.565000000000005</c:v>
                </c:pt>
                <c:pt idx="4">
                  <c:v>40.565000000000005</c:v>
                </c:pt>
                <c:pt idx="5">
                  <c:v>40.58500000000001</c:v>
                </c:pt>
                <c:pt idx="6">
                  <c:v>40.625</c:v>
                </c:pt>
                <c:pt idx="7">
                  <c:v>40.645</c:v>
                </c:pt>
                <c:pt idx="8">
                  <c:v>40.595</c:v>
                </c:pt>
                <c:pt idx="9">
                  <c:v>40.55500000000001</c:v>
                </c:pt>
                <c:pt idx="10">
                  <c:v>40.55500000000001</c:v>
                </c:pt>
                <c:pt idx="11">
                  <c:v>40.505</c:v>
                </c:pt>
                <c:pt idx="12">
                  <c:v>40.505</c:v>
                </c:pt>
                <c:pt idx="13">
                  <c:v>40.47500000000001</c:v>
                </c:pt>
                <c:pt idx="14">
                  <c:v>40.505</c:v>
                </c:pt>
                <c:pt idx="15">
                  <c:v>40.505</c:v>
                </c:pt>
                <c:pt idx="16">
                  <c:v>40.495000000000005</c:v>
                </c:pt>
                <c:pt idx="17">
                  <c:v>40.535000000000004</c:v>
                </c:pt>
                <c:pt idx="18">
                  <c:v>40.545</c:v>
                </c:pt>
                <c:pt idx="19">
                  <c:v>40.545</c:v>
                </c:pt>
                <c:pt idx="20">
                  <c:v>40.595</c:v>
                </c:pt>
                <c:pt idx="21">
                  <c:v>40.595</c:v>
                </c:pt>
                <c:pt idx="22">
                  <c:v>40.55500000000001</c:v>
                </c:pt>
                <c:pt idx="23">
                  <c:v>40.545</c:v>
                </c:pt>
                <c:pt idx="24">
                  <c:v>40.535000000000004</c:v>
                </c:pt>
                <c:pt idx="25">
                  <c:v>40.55500000000001</c:v>
                </c:pt>
                <c:pt idx="26">
                  <c:v>40.645</c:v>
                </c:pt>
                <c:pt idx="27">
                  <c:v>40.645</c:v>
                </c:pt>
                <c:pt idx="28">
                  <c:v>40.61500000000001</c:v>
                </c:pt>
                <c:pt idx="29">
                  <c:v>40.575</c:v>
                </c:pt>
                <c:pt idx="30">
                  <c:v>40.565000000000005</c:v>
                </c:pt>
                <c:pt idx="31">
                  <c:v>40.495000000000005</c:v>
                </c:pt>
                <c:pt idx="32">
                  <c:v>40.515</c:v>
                </c:pt>
                <c:pt idx="33">
                  <c:v>40.505</c:v>
                </c:pt>
                <c:pt idx="34">
                  <c:v>40.47500000000001</c:v>
                </c:pt>
                <c:pt idx="35">
                  <c:v>40.455000000000005</c:v>
                </c:pt>
                <c:pt idx="36">
                  <c:v>40.395</c:v>
                </c:pt>
                <c:pt idx="37">
                  <c:v>40.295</c:v>
                </c:pt>
                <c:pt idx="38">
                  <c:v>40.275000000000006</c:v>
                </c:pt>
                <c:pt idx="39">
                  <c:v>41.355000000000004</c:v>
                </c:pt>
                <c:pt idx="40">
                  <c:v>41.36500000000001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'OSF-70DD Water Level Data'!$Q$2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Data'!$Q$4:$Q$44</c:f>
              <c:numCache>
                <c:ptCount val="41"/>
                <c:pt idx="0">
                  <c:v>40.775000000000006</c:v>
                </c:pt>
                <c:pt idx="1">
                  <c:v>40.675000000000004</c:v>
                </c:pt>
                <c:pt idx="2">
                  <c:v>40.625</c:v>
                </c:pt>
                <c:pt idx="3">
                  <c:v>40.405</c:v>
                </c:pt>
                <c:pt idx="4">
                  <c:v>40.625</c:v>
                </c:pt>
                <c:pt idx="5">
                  <c:v>40.635000000000005</c:v>
                </c:pt>
                <c:pt idx="6">
                  <c:v>40.685</c:v>
                </c:pt>
                <c:pt idx="7">
                  <c:v>40.675000000000004</c:v>
                </c:pt>
                <c:pt idx="8">
                  <c:v>40.655</c:v>
                </c:pt>
                <c:pt idx="9">
                  <c:v>40.625</c:v>
                </c:pt>
                <c:pt idx="10">
                  <c:v>40.605000000000004</c:v>
                </c:pt>
                <c:pt idx="11">
                  <c:v>40.605000000000004</c:v>
                </c:pt>
                <c:pt idx="12">
                  <c:v>40.545</c:v>
                </c:pt>
                <c:pt idx="13">
                  <c:v>40.525000000000006</c:v>
                </c:pt>
                <c:pt idx="14">
                  <c:v>40.535000000000004</c:v>
                </c:pt>
                <c:pt idx="15">
                  <c:v>40.525000000000006</c:v>
                </c:pt>
                <c:pt idx="16">
                  <c:v>40.525000000000006</c:v>
                </c:pt>
                <c:pt idx="17">
                  <c:v>40.575</c:v>
                </c:pt>
                <c:pt idx="18">
                  <c:v>40.55500000000001</c:v>
                </c:pt>
                <c:pt idx="19">
                  <c:v>40.595</c:v>
                </c:pt>
                <c:pt idx="20">
                  <c:v>40.605000000000004</c:v>
                </c:pt>
                <c:pt idx="21">
                  <c:v>40.675000000000004</c:v>
                </c:pt>
                <c:pt idx="22">
                  <c:v>40.58500000000001</c:v>
                </c:pt>
                <c:pt idx="23">
                  <c:v>40.565000000000005</c:v>
                </c:pt>
                <c:pt idx="24">
                  <c:v>40.545</c:v>
                </c:pt>
                <c:pt idx="25">
                  <c:v>40.595</c:v>
                </c:pt>
                <c:pt idx="26">
                  <c:v>40.665000000000006</c:v>
                </c:pt>
                <c:pt idx="27">
                  <c:v>40.655</c:v>
                </c:pt>
                <c:pt idx="28">
                  <c:v>40.655</c:v>
                </c:pt>
                <c:pt idx="29">
                  <c:v>40.595</c:v>
                </c:pt>
                <c:pt idx="30">
                  <c:v>40.705000000000005</c:v>
                </c:pt>
                <c:pt idx="31">
                  <c:v>40.495000000000005</c:v>
                </c:pt>
                <c:pt idx="32">
                  <c:v>40.495000000000005</c:v>
                </c:pt>
                <c:pt idx="33">
                  <c:v>40.515</c:v>
                </c:pt>
                <c:pt idx="34">
                  <c:v>40.455000000000005</c:v>
                </c:pt>
                <c:pt idx="35">
                  <c:v>40.375</c:v>
                </c:pt>
                <c:pt idx="36">
                  <c:v>40.625</c:v>
                </c:pt>
                <c:pt idx="37">
                  <c:v>40.325</c:v>
                </c:pt>
                <c:pt idx="38">
                  <c:v>40.255</c:v>
                </c:pt>
                <c:pt idx="39">
                  <c:v>40.325</c:v>
                </c:pt>
                <c:pt idx="40">
                  <c:v>40.325</c:v>
                </c:pt>
              </c:numCache>
            </c:numRef>
          </c:yVal>
          <c:smooth val="1"/>
        </c:ser>
        <c:axId val="18127579"/>
        <c:axId val="21237592"/>
      </c:scatterChart>
      <c:scatterChart>
        <c:scatterStyle val="lineMarker"/>
        <c:varyColors val="0"/>
        <c:ser>
          <c:idx val="5"/>
          <c:order val="2"/>
          <c:tx>
            <c:strRef>
              <c:f>'OSF-70DD Water Level Data'!$R$2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Data'!$R$4:$R$44</c:f>
              <c:numCache>
                <c:ptCount val="41"/>
                <c:pt idx="0">
                  <c:v>43.83500000000001</c:v>
                </c:pt>
                <c:pt idx="1">
                  <c:v>43.785000000000004</c:v>
                </c:pt>
                <c:pt idx="2">
                  <c:v>43.915000000000006</c:v>
                </c:pt>
                <c:pt idx="3">
                  <c:v>43.995000000000005</c:v>
                </c:pt>
                <c:pt idx="4">
                  <c:v>44.035000000000004</c:v>
                </c:pt>
                <c:pt idx="5">
                  <c:v>44.045</c:v>
                </c:pt>
                <c:pt idx="6">
                  <c:v>44.095</c:v>
                </c:pt>
                <c:pt idx="7">
                  <c:v>44.145</c:v>
                </c:pt>
                <c:pt idx="8">
                  <c:v>44.105000000000004</c:v>
                </c:pt>
                <c:pt idx="9">
                  <c:v>44.05500000000001</c:v>
                </c:pt>
                <c:pt idx="10">
                  <c:v>44.065000000000005</c:v>
                </c:pt>
                <c:pt idx="11">
                  <c:v>44.05500000000001</c:v>
                </c:pt>
                <c:pt idx="12">
                  <c:v>44.045</c:v>
                </c:pt>
                <c:pt idx="13">
                  <c:v>44.045</c:v>
                </c:pt>
                <c:pt idx="14">
                  <c:v>44.035000000000004</c:v>
                </c:pt>
                <c:pt idx="15">
                  <c:v>44.035000000000004</c:v>
                </c:pt>
                <c:pt idx="16">
                  <c:v>44.045</c:v>
                </c:pt>
                <c:pt idx="17">
                  <c:v>44.045</c:v>
                </c:pt>
                <c:pt idx="18">
                  <c:v>44.045</c:v>
                </c:pt>
                <c:pt idx="19">
                  <c:v>44.095</c:v>
                </c:pt>
                <c:pt idx="20">
                  <c:v>44.105000000000004</c:v>
                </c:pt>
                <c:pt idx="21">
                  <c:v>44.125</c:v>
                </c:pt>
                <c:pt idx="22">
                  <c:v>44.08500000000001</c:v>
                </c:pt>
                <c:pt idx="23">
                  <c:v>44.065000000000005</c:v>
                </c:pt>
                <c:pt idx="24">
                  <c:v>44.05500000000001</c:v>
                </c:pt>
                <c:pt idx="25">
                  <c:v>44.075</c:v>
                </c:pt>
                <c:pt idx="26">
                  <c:v>44.205000000000005</c:v>
                </c:pt>
                <c:pt idx="27">
                  <c:v>44.155</c:v>
                </c:pt>
                <c:pt idx="28">
                  <c:v>44.175000000000004</c:v>
                </c:pt>
                <c:pt idx="29">
                  <c:v>44.155</c:v>
                </c:pt>
                <c:pt idx="30">
                  <c:v>44.245000000000005</c:v>
                </c:pt>
                <c:pt idx="31">
                  <c:v>44.135000000000005</c:v>
                </c:pt>
                <c:pt idx="32">
                  <c:v>44.155</c:v>
                </c:pt>
                <c:pt idx="33">
                  <c:v>44.255</c:v>
                </c:pt>
                <c:pt idx="34">
                  <c:v>44.255</c:v>
                </c:pt>
                <c:pt idx="35">
                  <c:v>44.255</c:v>
                </c:pt>
                <c:pt idx="36">
                  <c:v>44.30500000000001</c:v>
                </c:pt>
                <c:pt idx="37">
                  <c:v>44.245000000000005</c:v>
                </c:pt>
                <c:pt idx="38">
                  <c:v>44.165000000000006</c:v>
                </c:pt>
                <c:pt idx="39">
                  <c:v>44.19500000000001</c:v>
                </c:pt>
                <c:pt idx="40">
                  <c:v>44.095</c:v>
                </c:pt>
              </c:numCache>
            </c:numRef>
          </c:yVal>
          <c:smooth val="1"/>
        </c:ser>
        <c:axId val="51850553"/>
        <c:axId val="63724750"/>
      </c:scatterChart>
      <c:valAx>
        <c:axId val="18127579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37592"/>
        <c:crosses val="autoZero"/>
        <c:crossBetween val="midCat"/>
        <c:dispUnits/>
      </c:valAx>
      <c:valAx>
        <c:axId val="21237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27579"/>
        <c:crosses val="autoZero"/>
        <c:crossBetween val="midCat"/>
        <c:dispUnits/>
      </c:valAx>
      <c:valAx>
        <c:axId val="51850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3724750"/>
        <c:crosses val="max"/>
        <c:crossBetween val="midCat"/>
        <c:dispUnits/>
      </c:valAx>
      <c:valAx>
        <c:axId val="63724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 for OSF-82LF ...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05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535"/>
          <c:w val="0.312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Floridan Hydrograph
 St. Cloud, Florida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775"/>
          <c:w val="0.88325"/>
          <c:h val="0.72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'OSF-70DD Water Level Data'!$N$2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Data'!$N$4:$N$44</c:f>
              <c:numCache>
                <c:ptCount val="41"/>
                <c:pt idx="0">
                  <c:v>41.815000000000005</c:v>
                </c:pt>
                <c:pt idx="1">
                  <c:v>40.635000000000005</c:v>
                </c:pt>
                <c:pt idx="2">
                  <c:v>40.605000000000004</c:v>
                </c:pt>
                <c:pt idx="3">
                  <c:v>40.565000000000005</c:v>
                </c:pt>
                <c:pt idx="4">
                  <c:v>40.565000000000005</c:v>
                </c:pt>
                <c:pt idx="5">
                  <c:v>40.58500000000001</c:v>
                </c:pt>
                <c:pt idx="6">
                  <c:v>40.625</c:v>
                </c:pt>
                <c:pt idx="7">
                  <c:v>40.645</c:v>
                </c:pt>
                <c:pt idx="8">
                  <c:v>40.595</c:v>
                </c:pt>
                <c:pt idx="9">
                  <c:v>40.55500000000001</c:v>
                </c:pt>
                <c:pt idx="10">
                  <c:v>40.55500000000001</c:v>
                </c:pt>
                <c:pt idx="11">
                  <c:v>40.505</c:v>
                </c:pt>
                <c:pt idx="12">
                  <c:v>40.505</c:v>
                </c:pt>
                <c:pt idx="13">
                  <c:v>40.47500000000001</c:v>
                </c:pt>
                <c:pt idx="14">
                  <c:v>40.505</c:v>
                </c:pt>
                <c:pt idx="15">
                  <c:v>40.505</c:v>
                </c:pt>
                <c:pt idx="16">
                  <c:v>40.495000000000005</c:v>
                </c:pt>
                <c:pt idx="17">
                  <c:v>40.535000000000004</c:v>
                </c:pt>
                <c:pt idx="18">
                  <c:v>40.545</c:v>
                </c:pt>
                <c:pt idx="19">
                  <c:v>40.545</c:v>
                </c:pt>
                <c:pt idx="20">
                  <c:v>40.595</c:v>
                </c:pt>
                <c:pt idx="21">
                  <c:v>40.595</c:v>
                </c:pt>
                <c:pt idx="22">
                  <c:v>40.55500000000001</c:v>
                </c:pt>
                <c:pt idx="23">
                  <c:v>40.545</c:v>
                </c:pt>
                <c:pt idx="24">
                  <c:v>40.535000000000004</c:v>
                </c:pt>
                <c:pt idx="25">
                  <c:v>40.55500000000001</c:v>
                </c:pt>
                <c:pt idx="26">
                  <c:v>40.645</c:v>
                </c:pt>
                <c:pt idx="27">
                  <c:v>40.645</c:v>
                </c:pt>
                <c:pt idx="28">
                  <c:v>40.61500000000001</c:v>
                </c:pt>
                <c:pt idx="29">
                  <c:v>40.575</c:v>
                </c:pt>
                <c:pt idx="30">
                  <c:v>40.565000000000005</c:v>
                </c:pt>
                <c:pt idx="31">
                  <c:v>40.495000000000005</c:v>
                </c:pt>
                <c:pt idx="32">
                  <c:v>40.515</c:v>
                </c:pt>
                <c:pt idx="33">
                  <c:v>40.505</c:v>
                </c:pt>
                <c:pt idx="34">
                  <c:v>40.47500000000001</c:v>
                </c:pt>
                <c:pt idx="35">
                  <c:v>40.455000000000005</c:v>
                </c:pt>
                <c:pt idx="36">
                  <c:v>40.395</c:v>
                </c:pt>
                <c:pt idx="37">
                  <c:v>40.295</c:v>
                </c:pt>
                <c:pt idx="38">
                  <c:v>40.275000000000006</c:v>
                </c:pt>
                <c:pt idx="39">
                  <c:v>41.355000000000004</c:v>
                </c:pt>
                <c:pt idx="40">
                  <c:v>41.36500000000001</c:v>
                </c:pt>
              </c:numCache>
            </c:numRef>
          </c:yVal>
          <c:smooth val="1"/>
        </c:ser>
        <c:axId val="21968551"/>
        <c:axId val="23482516"/>
      </c:scatterChart>
      <c:scatterChart>
        <c:scatterStyle val="lineMarker"/>
        <c:varyColors val="0"/>
        <c:ser>
          <c:idx val="0"/>
          <c:order val="0"/>
          <c:tx>
            <c:strRef>
              <c:f>'OSF-70DD Water Level Data'!$M$2</c:f>
              <c:strCache>
                <c:ptCount val="1"/>
                <c:pt idx="0">
                  <c:v>OSF-70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Data'!$M$4:$M$44</c:f>
              <c:numCache>
                <c:ptCount val="41"/>
                <c:pt idx="0">
                  <c:v>42.125</c:v>
                </c:pt>
                <c:pt idx="1">
                  <c:v>14.195000000000007</c:v>
                </c:pt>
                <c:pt idx="2">
                  <c:v>13.985000000000007</c:v>
                </c:pt>
                <c:pt idx="3">
                  <c:v>13.805000000000007</c:v>
                </c:pt>
                <c:pt idx="4">
                  <c:v>13.755000000000003</c:v>
                </c:pt>
                <c:pt idx="5">
                  <c:v>13.675000000000004</c:v>
                </c:pt>
                <c:pt idx="6">
                  <c:v>13.625000000000007</c:v>
                </c:pt>
                <c:pt idx="7">
                  <c:v>13.575000000000003</c:v>
                </c:pt>
                <c:pt idx="8">
                  <c:v>13.495000000000005</c:v>
                </c:pt>
                <c:pt idx="9">
                  <c:v>13.415000000000006</c:v>
                </c:pt>
                <c:pt idx="10">
                  <c:v>13.365000000000002</c:v>
                </c:pt>
                <c:pt idx="11">
                  <c:v>13.325000000000003</c:v>
                </c:pt>
                <c:pt idx="12">
                  <c:v>13.265</c:v>
                </c:pt>
                <c:pt idx="13">
                  <c:v>13.255000000000003</c:v>
                </c:pt>
                <c:pt idx="14">
                  <c:v>13.205000000000005</c:v>
                </c:pt>
                <c:pt idx="15">
                  <c:v>13.205000000000005</c:v>
                </c:pt>
                <c:pt idx="16">
                  <c:v>13.205000000000005</c:v>
                </c:pt>
                <c:pt idx="17">
                  <c:v>13.185000000000002</c:v>
                </c:pt>
                <c:pt idx="18">
                  <c:v>13.195000000000007</c:v>
                </c:pt>
                <c:pt idx="19">
                  <c:v>13.175000000000004</c:v>
                </c:pt>
                <c:pt idx="20">
                  <c:v>13.155000000000001</c:v>
                </c:pt>
                <c:pt idx="21">
                  <c:v>13.155000000000001</c:v>
                </c:pt>
                <c:pt idx="22">
                  <c:v>13.135000000000005</c:v>
                </c:pt>
                <c:pt idx="23">
                  <c:v>13.105000000000004</c:v>
                </c:pt>
                <c:pt idx="24">
                  <c:v>13.095000000000006</c:v>
                </c:pt>
                <c:pt idx="25">
                  <c:v>13.065000000000005</c:v>
                </c:pt>
                <c:pt idx="26">
                  <c:v>13.085</c:v>
                </c:pt>
                <c:pt idx="27">
                  <c:v>13.055000000000007</c:v>
                </c:pt>
                <c:pt idx="28">
                  <c:v>13.005000000000003</c:v>
                </c:pt>
                <c:pt idx="29">
                  <c:v>12.945000000000007</c:v>
                </c:pt>
                <c:pt idx="30">
                  <c:v>12.925000000000004</c:v>
                </c:pt>
                <c:pt idx="31">
                  <c:v>12.845000000000006</c:v>
                </c:pt>
                <c:pt idx="32">
                  <c:v>12.855000000000004</c:v>
                </c:pt>
                <c:pt idx="33">
                  <c:v>12.845000000000006</c:v>
                </c:pt>
                <c:pt idx="34">
                  <c:v>12.735000000000007</c:v>
                </c:pt>
                <c:pt idx="35">
                  <c:v>12.655000000000001</c:v>
                </c:pt>
                <c:pt idx="36">
                  <c:v>12.635000000000005</c:v>
                </c:pt>
                <c:pt idx="37">
                  <c:v>12.555000000000007</c:v>
                </c:pt>
                <c:pt idx="38">
                  <c:v>12.505000000000003</c:v>
                </c:pt>
              </c:numCache>
            </c:numRef>
          </c:yVal>
          <c:smooth val="1"/>
        </c:ser>
        <c:axId val="36613797"/>
        <c:axId val="61483050"/>
      </c:scatterChart>
      <c:valAx>
        <c:axId val="21968551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2516"/>
        <c:crosses val="autoZero"/>
        <c:crossBetween val="midCat"/>
        <c:dispUnits/>
      </c:valAx>
      <c:valAx>
        <c:axId val="2348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8551"/>
        <c:crosses val="autoZero"/>
        <c:crossBetween val="midCat"/>
        <c:dispUnits/>
      </c:valAx>
      <c:valAx>
        <c:axId val="366137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83050"/>
        <c:crosses val="max"/>
        <c:crossBetween val="midCat"/>
        <c:dispUnits/>
      </c:valAx>
      <c:valAx>
        <c:axId val="6148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 Pumping Well OSF-70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137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"/>
          <c:y val="0.9535"/>
          <c:w val="0.187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Measurements
Floridan Well Hydrograph
 St. Cloud, Florida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3"/>
          <c:w val="0.88325"/>
          <c:h val="0.746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'OSF-70DD Water Level Data'!$N$2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Data'!$N$4:$N$44</c:f>
              <c:numCache>
                <c:ptCount val="41"/>
                <c:pt idx="0">
                  <c:v>41.815000000000005</c:v>
                </c:pt>
                <c:pt idx="1">
                  <c:v>40.635000000000005</c:v>
                </c:pt>
                <c:pt idx="2">
                  <c:v>40.605000000000004</c:v>
                </c:pt>
                <c:pt idx="3">
                  <c:v>40.565000000000005</c:v>
                </c:pt>
                <c:pt idx="4">
                  <c:v>40.565000000000005</c:v>
                </c:pt>
                <c:pt idx="5">
                  <c:v>40.58500000000001</c:v>
                </c:pt>
                <c:pt idx="6">
                  <c:v>40.625</c:v>
                </c:pt>
                <c:pt idx="7">
                  <c:v>40.645</c:v>
                </c:pt>
                <c:pt idx="8">
                  <c:v>40.595</c:v>
                </c:pt>
                <c:pt idx="9">
                  <c:v>40.55500000000001</c:v>
                </c:pt>
                <c:pt idx="10">
                  <c:v>40.55500000000001</c:v>
                </c:pt>
                <c:pt idx="11">
                  <c:v>40.505</c:v>
                </c:pt>
                <c:pt idx="12">
                  <c:v>40.505</c:v>
                </c:pt>
                <c:pt idx="13">
                  <c:v>40.47500000000001</c:v>
                </c:pt>
                <c:pt idx="14">
                  <c:v>40.505</c:v>
                </c:pt>
                <c:pt idx="15">
                  <c:v>40.505</c:v>
                </c:pt>
                <c:pt idx="16">
                  <c:v>40.495000000000005</c:v>
                </c:pt>
                <c:pt idx="17">
                  <c:v>40.535000000000004</c:v>
                </c:pt>
                <c:pt idx="18">
                  <c:v>40.545</c:v>
                </c:pt>
                <c:pt idx="19">
                  <c:v>40.545</c:v>
                </c:pt>
                <c:pt idx="20">
                  <c:v>40.595</c:v>
                </c:pt>
                <c:pt idx="21">
                  <c:v>40.595</c:v>
                </c:pt>
                <c:pt idx="22">
                  <c:v>40.55500000000001</c:v>
                </c:pt>
                <c:pt idx="23">
                  <c:v>40.545</c:v>
                </c:pt>
                <c:pt idx="24">
                  <c:v>40.535000000000004</c:v>
                </c:pt>
                <c:pt idx="25">
                  <c:v>40.55500000000001</c:v>
                </c:pt>
                <c:pt idx="26">
                  <c:v>40.645</c:v>
                </c:pt>
                <c:pt idx="27">
                  <c:v>40.645</c:v>
                </c:pt>
                <c:pt idx="28">
                  <c:v>40.61500000000001</c:v>
                </c:pt>
                <c:pt idx="29">
                  <c:v>40.575</c:v>
                </c:pt>
                <c:pt idx="30">
                  <c:v>40.565000000000005</c:v>
                </c:pt>
                <c:pt idx="31">
                  <c:v>40.495000000000005</c:v>
                </c:pt>
                <c:pt idx="32">
                  <c:v>40.515</c:v>
                </c:pt>
                <c:pt idx="33">
                  <c:v>40.505</c:v>
                </c:pt>
                <c:pt idx="34">
                  <c:v>40.47500000000001</c:v>
                </c:pt>
                <c:pt idx="35">
                  <c:v>40.455000000000005</c:v>
                </c:pt>
                <c:pt idx="36">
                  <c:v>40.395</c:v>
                </c:pt>
                <c:pt idx="37">
                  <c:v>40.295</c:v>
                </c:pt>
                <c:pt idx="38">
                  <c:v>40.275000000000006</c:v>
                </c:pt>
                <c:pt idx="39">
                  <c:v>41.355000000000004</c:v>
                </c:pt>
                <c:pt idx="40">
                  <c:v>41.36500000000001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'OSF-70DD Water Level Data'!$Q$2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Data'!$Q$4:$Q$44</c:f>
              <c:numCache>
                <c:ptCount val="41"/>
                <c:pt idx="0">
                  <c:v>40.775000000000006</c:v>
                </c:pt>
                <c:pt idx="1">
                  <c:v>40.675000000000004</c:v>
                </c:pt>
                <c:pt idx="2">
                  <c:v>40.625</c:v>
                </c:pt>
                <c:pt idx="3">
                  <c:v>40.405</c:v>
                </c:pt>
                <c:pt idx="4">
                  <c:v>40.625</c:v>
                </c:pt>
                <c:pt idx="5">
                  <c:v>40.635000000000005</c:v>
                </c:pt>
                <c:pt idx="6">
                  <c:v>40.685</c:v>
                </c:pt>
                <c:pt idx="7">
                  <c:v>40.675000000000004</c:v>
                </c:pt>
                <c:pt idx="8">
                  <c:v>40.655</c:v>
                </c:pt>
                <c:pt idx="9">
                  <c:v>40.625</c:v>
                </c:pt>
                <c:pt idx="10">
                  <c:v>40.605000000000004</c:v>
                </c:pt>
                <c:pt idx="11">
                  <c:v>40.605000000000004</c:v>
                </c:pt>
                <c:pt idx="12">
                  <c:v>40.545</c:v>
                </c:pt>
                <c:pt idx="13">
                  <c:v>40.525000000000006</c:v>
                </c:pt>
                <c:pt idx="14">
                  <c:v>40.535000000000004</c:v>
                </c:pt>
                <c:pt idx="15">
                  <c:v>40.525000000000006</c:v>
                </c:pt>
                <c:pt idx="16">
                  <c:v>40.525000000000006</c:v>
                </c:pt>
                <c:pt idx="17">
                  <c:v>40.575</c:v>
                </c:pt>
                <c:pt idx="18">
                  <c:v>40.55500000000001</c:v>
                </c:pt>
                <c:pt idx="19">
                  <c:v>40.595</c:v>
                </c:pt>
                <c:pt idx="20">
                  <c:v>40.605000000000004</c:v>
                </c:pt>
                <c:pt idx="21">
                  <c:v>40.675000000000004</c:v>
                </c:pt>
                <c:pt idx="22">
                  <c:v>40.58500000000001</c:v>
                </c:pt>
                <c:pt idx="23">
                  <c:v>40.565000000000005</c:v>
                </c:pt>
                <c:pt idx="24">
                  <c:v>40.545</c:v>
                </c:pt>
                <c:pt idx="25">
                  <c:v>40.595</c:v>
                </c:pt>
                <c:pt idx="26">
                  <c:v>40.665000000000006</c:v>
                </c:pt>
                <c:pt idx="27">
                  <c:v>40.655</c:v>
                </c:pt>
                <c:pt idx="28">
                  <c:v>40.655</c:v>
                </c:pt>
                <c:pt idx="29">
                  <c:v>40.595</c:v>
                </c:pt>
                <c:pt idx="30">
                  <c:v>40.705000000000005</c:v>
                </c:pt>
                <c:pt idx="31">
                  <c:v>40.495000000000005</c:v>
                </c:pt>
                <c:pt idx="32">
                  <c:v>40.495000000000005</c:v>
                </c:pt>
                <c:pt idx="33">
                  <c:v>40.515</c:v>
                </c:pt>
                <c:pt idx="34">
                  <c:v>40.455000000000005</c:v>
                </c:pt>
                <c:pt idx="35">
                  <c:v>40.375</c:v>
                </c:pt>
                <c:pt idx="36">
                  <c:v>40.625</c:v>
                </c:pt>
                <c:pt idx="37">
                  <c:v>40.325</c:v>
                </c:pt>
                <c:pt idx="38">
                  <c:v>40.255</c:v>
                </c:pt>
                <c:pt idx="39">
                  <c:v>40.325</c:v>
                </c:pt>
                <c:pt idx="40">
                  <c:v>40.325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'OSF-70DD Water Level Data'!$R$2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Data'!$R$4:$R$44</c:f>
              <c:numCache>
                <c:ptCount val="41"/>
                <c:pt idx="0">
                  <c:v>43.83500000000001</c:v>
                </c:pt>
                <c:pt idx="1">
                  <c:v>43.785000000000004</c:v>
                </c:pt>
                <c:pt idx="2">
                  <c:v>43.915000000000006</c:v>
                </c:pt>
                <c:pt idx="3">
                  <c:v>43.995000000000005</c:v>
                </c:pt>
                <c:pt idx="4">
                  <c:v>44.035000000000004</c:v>
                </c:pt>
                <c:pt idx="5">
                  <c:v>44.045</c:v>
                </c:pt>
                <c:pt idx="6">
                  <c:v>44.095</c:v>
                </c:pt>
                <c:pt idx="7">
                  <c:v>44.145</c:v>
                </c:pt>
                <c:pt idx="8">
                  <c:v>44.105000000000004</c:v>
                </c:pt>
                <c:pt idx="9">
                  <c:v>44.05500000000001</c:v>
                </c:pt>
                <c:pt idx="10">
                  <c:v>44.065000000000005</c:v>
                </c:pt>
                <c:pt idx="11">
                  <c:v>44.05500000000001</c:v>
                </c:pt>
                <c:pt idx="12">
                  <c:v>44.045</c:v>
                </c:pt>
                <c:pt idx="13">
                  <c:v>44.045</c:v>
                </c:pt>
                <c:pt idx="14">
                  <c:v>44.035000000000004</c:v>
                </c:pt>
                <c:pt idx="15">
                  <c:v>44.035000000000004</c:v>
                </c:pt>
                <c:pt idx="16">
                  <c:v>44.045</c:v>
                </c:pt>
                <c:pt idx="17">
                  <c:v>44.045</c:v>
                </c:pt>
                <c:pt idx="18">
                  <c:v>44.045</c:v>
                </c:pt>
                <c:pt idx="19">
                  <c:v>44.095</c:v>
                </c:pt>
                <c:pt idx="20">
                  <c:v>44.105000000000004</c:v>
                </c:pt>
                <c:pt idx="21">
                  <c:v>44.125</c:v>
                </c:pt>
                <c:pt idx="22">
                  <c:v>44.08500000000001</c:v>
                </c:pt>
                <c:pt idx="23">
                  <c:v>44.065000000000005</c:v>
                </c:pt>
                <c:pt idx="24">
                  <c:v>44.05500000000001</c:v>
                </c:pt>
                <c:pt idx="25">
                  <c:v>44.075</c:v>
                </c:pt>
                <c:pt idx="26">
                  <c:v>44.205000000000005</c:v>
                </c:pt>
                <c:pt idx="27">
                  <c:v>44.155</c:v>
                </c:pt>
                <c:pt idx="28">
                  <c:v>44.175000000000004</c:v>
                </c:pt>
                <c:pt idx="29">
                  <c:v>44.155</c:v>
                </c:pt>
                <c:pt idx="30">
                  <c:v>44.245000000000005</c:v>
                </c:pt>
                <c:pt idx="31">
                  <c:v>44.135000000000005</c:v>
                </c:pt>
                <c:pt idx="32">
                  <c:v>44.155</c:v>
                </c:pt>
                <c:pt idx="33">
                  <c:v>44.255</c:v>
                </c:pt>
                <c:pt idx="34">
                  <c:v>44.255</c:v>
                </c:pt>
                <c:pt idx="35">
                  <c:v>44.255</c:v>
                </c:pt>
                <c:pt idx="36">
                  <c:v>44.30500000000001</c:v>
                </c:pt>
                <c:pt idx="37">
                  <c:v>44.245000000000005</c:v>
                </c:pt>
                <c:pt idx="38">
                  <c:v>44.165000000000006</c:v>
                </c:pt>
                <c:pt idx="39">
                  <c:v>44.19500000000001</c:v>
                </c:pt>
                <c:pt idx="40">
                  <c:v>44.095</c:v>
                </c:pt>
              </c:numCache>
            </c:numRef>
          </c:yVal>
          <c:smooth val="1"/>
        </c:ser>
        <c:axId val="37376179"/>
        <c:axId val="34780432"/>
      </c:scatterChart>
      <c:scatterChart>
        <c:scatterStyle val="lineMarker"/>
        <c:varyColors val="0"/>
        <c:ser>
          <c:idx val="0"/>
          <c:order val="0"/>
          <c:tx>
            <c:strRef>
              <c:f>'OSF-70DD Water Level Data'!$M$2</c:f>
              <c:strCache>
                <c:ptCount val="1"/>
                <c:pt idx="0">
                  <c:v>OSF-70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Data'!$M$4:$M$44</c:f>
              <c:numCache>
                <c:ptCount val="41"/>
                <c:pt idx="0">
                  <c:v>42.125</c:v>
                </c:pt>
                <c:pt idx="1">
                  <c:v>14.195000000000007</c:v>
                </c:pt>
                <c:pt idx="2">
                  <c:v>13.985000000000007</c:v>
                </c:pt>
                <c:pt idx="3">
                  <c:v>13.805000000000007</c:v>
                </c:pt>
                <c:pt idx="4">
                  <c:v>13.755000000000003</c:v>
                </c:pt>
                <c:pt idx="5">
                  <c:v>13.675000000000004</c:v>
                </c:pt>
                <c:pt idx="6">
                  <c:v>13.625000000000007</c:v>
                </c:pt>
                <c:pt idx="7">
                  <c:v>13.575000000000003</c:v>
                </c:pt>
                <c:pt idx="8">
                  <c:v>13.495000000000005</c:v>
                </c:pt>
                <c:pt idx="9">
                  <c:v>13.415000000000006</c:v>
                </c:pt>
                <c:pt idx="10">
                  <c:v>13.365000000000002</c:v>
                </c:pt>
                <c:pt idx="11">
                  <c:v>13.325000000000003</c:v>
                </c:pt>
                <c:pt idx="12">
                  <c:v>13.265</c:v>
                </c:pt>
                <c:pt idx="13">
                  <c:v>13.255000000000003</c:v>
                </c:pt>
                <c:pt idx="14">
                  <c:v>13.205000000000005</c:v>
                </c:pt>
                <c:pt idx="15">
                  <c:v>13.205000000000005</c:v>
                </c:pt>
                <c:pt idx="16">
                  <c:v>13.205000000000005</c:v>
                </c:pt>
                <c:pt idx="17">
                  <c:v>13.185000000000002</c:v>
                </c:pt>
                <c:pt idx="18">
                  <c:v>13.195000000000007</c:v>
                </c:pt>
                <c:pt idx="19">
                  <c:v>13.175000000000004</c:v>
                </c:pt>
                <c:pt idx="20">
                  <c:v>13.155000000000001</c:v>
                </c:pt>
                <c:pt idx="21">
                  <c:v>13.155000000000001</c:v>
                </c:pt>
                <c:pt idx="22">
                  <c:v>13.135000000000005</c:v>
                </c:pt>
                <c:pt idx="23">
                  <c:v>13.105000000000004</c:v>
                </c:pt>
                <c:pt idx="24">
                  <c:v>13.095000000000006</c:v>
                </c:pt>
                <c:pt idx="25">
                  <c:v>13.065000000000005</c:v>
                </c:pt>
                <c:pt idx="26">
                  <c:v>13.085</c:v>
                </c:pt>
                <c:pt idx="27">
                  <c:v>13.055000000000007</c:v>
                </c:pt>
                <c:pt idx="28">
                  <c:v>13.005000000000003</c:v>
                </c:pt>
                <c:pt idx="29">
                  <c:v>12.945000000000007</c:v>
                </c:pt>
                <c:pt idx="30">
                  <c:v>12.925000000000004</c:v>
                </c:pt>
                <c:pt idx="31">
                  <c:v>12.845000000000006</c:v>
                </c:pt>
                <c:pt idx="32">
                  <c:v>12.855000000000004</c:v>
                </c:pt>
                <c:pt idx="33">
                  <c:v>12.845000000000006</c:v>
                </c:pt>
                <c:pt idx="34">
                  <c:v>12.735000000000007</c:v>
                </c:pt>
                <c:pt idx="35">
                  <c:v>12.655000000000001</c:v>
                </c:pt>
                <c:pt idx="36">
                  <c:v>12.635000000000005</c:v>
                </c:pt>
                <c:pt idx="37">
                  <c:v>12.555000000000007</c:v>
                </c:pt>
                <c:pt idx="38">
                  <c:v>12.505000000000003</c:v>
                </c:pt>
              </c:numCache>
            </c:numRef>
          </c:yVal>
          <c:smooth val="1"/>
        </c:ser>
        <c:axId val="31423569"/>
        <c:axId val="54836422"/>
      </c:scatterChart>
      <c:valAx>
        <c:axId val="37376179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0432"/>
        <c:crosses val="autoZero"/>
        <c:crossBetween val="midCat"/>
        <c:dispUnits/>
      </c:valAx>
      <c:valAx>
        <c:axId val="3478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6179"/>
        <c:crosses val="autoZero"/>
        <c:crossBetween val="midCat"/>
        <c:dispUnits/>
      </c:valAx>
      <c:valAx>
        <c:axId val="31423569"/>
        <c:scaling>
          <c:orientation val="minMax"/>
        </c:scaling>
        <c:axPos val="b"/>
        <c:delete val="1"/>
        <c:majorTickMark val="out"/>
        <c:minorTickMark val="none"/>
        <c:tickLblPos val="nextTo"/>
        <c:crossAx val="54836422"/>
        <c:crosses val="max"/>
        <c:crossBetween val="midCat"/>
        <c:dispUnits/>
      </c:valAx>
      <c:valAx>
        <c:axId val="548364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235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535"/>
          <c:w val="0.395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OSF-70 Aquifer Performance Test
Manual Measurments
General Hydrograph All Wells
 St. Cloud, Florida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75"/>
          <c:w val="0.88275"/>
          <c:h val="0.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'OSF-70DD Water Level Data'!$M$2</c:f>
              <c:strCache>
                <c:ptCount val="1"/>
                <c:pt idx="0">
                  <c:v>OSF-70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Data'!$M$4:$M$44</c:f>
              <c:numCache>
                <c:ptCount val="41"/>
                <c:pt idx="0">
                  <c:v>42.125</c:v>
                </c:pt>
                <c:pt idx="1">
                  <c:v>14.195000000000007</c:v>
                </c:pt>
                <c:pt idx="2">
                  <c:v>13.985000000000007</c:v>
                </c:pt>
                <c:pt idx="3">
                  <c:v>13.805000000000007</c:v>
                </c:pt>
                <c:pt idx="4">
                  <c:v>13.755000000000003</c:v>
                </c:pt>
                <c:pt idx="5">
                  <c:v>13.675000000000004</c:v>
                </c:pt>
                <c:pt idx="6">
                  <c:v>13.625000000000007</c:v>
                </c:pt>
                <c:pt idx="7">
                  <c:v>13.575000000000003</c:v>
                </c:pt>
                <c:pt idx="8">
                  <c:v>13.495000000000005</c:v>
                </c:pt>
                <c:pt idx="9">
                  <c:v>13.415000000000006</c:v>
                </c:pt>
                <c:pt idx="10">
                  <c:v>13.365000000000002</c:v>
                </c:pt>
                <c:pt idx="11">
                  <c:v>13.325000000000003</c:v>
                </c:pt>
                <c:pt idx="12">
                  <c:v>13.265</c:v>
                </c:pt>
                <c:pt idx="13">
                  <c:v>13.255000000000003</c:v>
                </c:pt>
                <c:pt idx="14">
                  <c:v>13.205000000000005</c:v>
                </c:pt>
                <c:pt idx="15">
                  <c:v>13.205000000000005</c:v>
                </c:pt>
                <c:pt idx="16">
                  <c:v>13.205000000000005</c:v>
                </c:pt>
                <c:pt idx="17">
                  <c:v>13.185000000000002</c:v>
                </c:pt>
                <c:pt idx="18">
                  <c:v>13.195000000000007</c:v>
                </c:pt>
                <c:pt idx="19">
                  <c:v>13.175000000000004</c:v>
                </c:pt>
                <c:pt idx="20">
                  <c:v>13.155000000000001</c:v>
                </c:pt>
                <c:pt idx="21">
                  <c:v>13.155000000000001</c:v>
                </c:pt>
                <c:pt idx="22">
                  <c:v>13.135000000000005</c:v>
                </c:pt>
                <c:pt idx="23">
                  <c:v>13.105000000000004</c:v>
                </c:pt>
                <c:pt idx="24">
                  <c:v>13.095000000000006</c:v>
                </c:pt>
                <c:pt idx="25">
                  <c:v>13.065000000000005</c:v>
                </c:pt>
                <c:pt idx="26">
                  <c:v>13.085</c:v>
                </c:pt>
                <c:pt idx="27">
                  <c:v>13.055000000000007</c:v>
                </c:pt>
                <c:pt idx="28">
                  <c:v>13.005000000000003</c:v>
                </c:pt>
                <c:pt idx="29">
                  <c:v>12.945000000000007</c:v>
                </c:pt>
                <c:pt idx="30">
                  <c:v>12.925000000000004</c:v>
                </c:pt>
                <c:pt idx="31">
                  <c:v>12.845000000000006</c:v>
                </c:pt>
                <c:pt idx="32">
                  <c:v>12.855000000000004</c:v>
                </c:pt>
                <c:pt idx="33">
                  <c:v>12.845000000000006</c:v>
                </c:pt>
                <c:pt idx="34">
                  <c:v>12.735000000000007</c:v>
                </c:pt>
                <c:pt idx="35">
                  <c:v>12.655000000000001</c:v>
                </c:pt>
                <c:pt idx="36">
                  <c:v>12.635000000000005</c:v>
                </c:pt>
                <c:pt idx="37">
                  <c:v>12.555000000000007</c:v>
                </c:pt>
                <c:pt idx="38">
                  <c:v>12.505000000000003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'OSF-70DD Water Level Data'!$N$2</c:f>
              <c:strCache>
                <c:ptCount val="1"/>
                <c:pt idx="0">
                  <c:v>OSF-107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Data'!$N$4:$N$44</c:f>
              <c:numCache>
                <c:ptCount val="41"/>
                <c:pt idx="0">
                  <c:v>41.815000000000005</c:v>
                </c:pt>
                <c:pt idx="1">
                  <c:v>40.635000000000005</c:v>
                </c:pt>
                <c:pt idx="2">
                  <c:v>40.605000000000004</c:v>
                </c:pt>
                <c:pt idx="3">
                  <c:v>40.565000000000005</c:v>
                </c:pt>
                <c:pt idx="4">
                  <c:v>40.565000000000005</c:v>
                </c:pt>
                <c:pt idx="5">
                  <c:v>40.58500000000001</c:v>
                </c:pt>
                <c:pt idx="6">
                  <c:v>40.625</c:v>
                </c:pt>
                <c:pt idx="7">
                  <c:v>40.645</c:v>
                </c:pt>
                <c:pt idx="8">
                  <c:v>40.595</c:v>
                </c:pt>
                <c:pt idx="9">
                  <c:v>40.55500000000001</c:v>
                </c:pt>
                <c:pt idx="10">
                  <c:v>40.55500000000001</c:v>
                </c:pt>
                <c:pt idx="11">
                  <c:v>40.505</c:v>
                </c:pt>
                <c:pt idx="12">
                  <c:v>40.505</c:v>
                </c:pt>
                <c:pt idx="13">
                  <c:v>40.47500000000001</c:v>
                </c:pt>
                <c:pt idx="14">
                  <c:v>40.505</c:v>
                </c:pt>
                <c:pt idx="15">
                  <c:v>40.505</c:v>
                </c:pt>
                <c:pt idx="16">
                  <c:v>40.495000000000005</c:v>
                </c:pt>
                <c:pt idx="17">
                  <c:v>40.535000000000004</c:v>
                </c:pt>
                <c:pt idx="18">
                  <c:v>40.545</c:v>
                </c:pt>
                <c:pt idx="19">
                  <c:v>40.545</c:v>
                </c:pt>
                <c:pt idx="20">
                  <c:v>40.595</c:v>
                </c:pt>
                <c:pt idx="21">
                  <c:v>40.595</c:v>
                </c:pt>
                <c:pt idx="22">
                  <c:v>40.55500000000001</c:v>
                </c:pt>
                <c:pt idx="23">
                  <c:v>40.545</c:v>
                </c:pt>
                <c:pt idx="24">
                  <c:v>40.535000000000004</c:v>
                </c:pt>
                <c:pt idx="25">
                  <c:v>40.55500000000001</c:v>
                </c:pt>
                <c:pt idx="26">
                  <c:v>40.645</c:v>
                </c:pt>
                <c:pt idx="27">
                  <c:v>40.645</c:v>
                </c:pt>
                <c:pt idx="28">
                  <c:v>40.61500000000001</c:v>
                </c:pt>
                <c:pt idx="29">
                  <c:v>40.575</c:v>
                </c:pt>
                <c:pt idx="30">
                  <c:v>40.565000000000005</c:v>
                </c:pt>
                <c:pt idx="31">
                  <c:v>40.495000000000005</c:v>
                </c:pt>
                <c:pt idx="32">
                  <c:v>40.515</c:v>
                </c:pt>
                <c:pt idx="33">
                  <c:v>40.505</c:v>
                </c:pt>
                <c:pt idx="34">
                  <c:v>40.47500000000001</c:v>
                </c:pt>
                <c:pt idx="35">
                  <c:v>40.455000000000005</c:v>
                </c:pt>
                <c:pt idx="36">
                  <c:v>40.395</c:v>
                </c:pt>
                <c:pt idx="37">
                  <c:v>40.295</c:v>
                </c:pt>
                <c:pt idx="38">
                  <c:v>40.275000000000006</c:v>
                </c:pt>
                <c:pt idx="39">
                  <c:v>41.355000000000004</c:v>
                </c:pt>
                <c:pt idx="40">
                  <c:v>41.36500000000001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'OSF-70DD Water Level Data'!$O$2</c:f>
              <c:strCache>
                <c:ptCount val="1"/>
                <c:pt idx="0">
                  <c:v>GW-1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Data'!$O$4:$O$44</c:f>
              <c:numCache>
                <c:ptCount val="41"/>
                <c:pt idx="0">
                  <c:v>54.245000000000005</c:v>
                </c:pt>
                <c:pt idx="1">
                  <c:v>54.295</c:v>
                </c:pt>
                <c:pt idx="2">
                  <c:v>54.315000000000005</c:v>
                </c:pt>
                <c:pt idx="3">
                  <c:v>54.315000000000005</c:v>
                </c:pt>
                <c:pt idx="4">
                  <c:v>54.275000000000006</c:v>
                </c:pt>
                <c:pt idx="5">
                  <c:v>54.275000000000006</c:v>
                </c:pt>
                <c:pt idx="6">
                  <c:v>54.295</c:v>
                </c:pt>
                <c:pt idx="7">
                  <c:v>54.33500000000001</c:v>
                </c:pt>
                <c:pt idx="8">
                  <c:v>54.315000000000005</c:v>
                </c:pt>
                <c:pt idx="9">
                  <c:v>54.30500000000001</c:v>
                </c:pt>
                <c:pt idx="10">
                  <c:v>54.30500000000001</c:v>
                </c:pt>
                <c:pt idx="11">
                  <c:v>54.275000000000006</c:v>
                </c:pt>
                <c:pt idx="12">
                  <c:v>54.30500000000001</c:v>
                </c:pt>
                <c:pt idx="13">
                  <c:v>54.30500000000001</c:v>
                </c:pt>
                <c:pt idx="14">
                  <c:v>54.30500000000001</c:v>
                </c:pt>
                <c:pt idx="15">
                  <c:v>54.30500000000001</c:v>
                </c:pt>
                <c:pt idx="16">
                  <c:v>54.30500000000001</c:v>
                </c:pt>
                <c:pt idx="17">
                  <c:v>54.30500000000001</c:v>
                </c:pt>
                <c:pt idx="18">
                  <c:v>54.30500000000001</c:v>
                </c:pt>
                <c:pt idx="19">
                  <c:v>54.30500000000001</c:v>
                </c:pt>
                <c:pt idx="20">
                  <c:v>54.30500000000001</c:v>
                </c:pt>
                <c:pt idx="21">
                  <c:v>54.33500000000001</c:v>
                </c:pt>
                <c:pt idx="22">
                  <c:v>54.33500000000001</c:v>
                </c:pt>
                <c:pt idx="23">
                  <c:v>54.365</c:v>
                </c:pt>
                <c:pt idx="24">
                  <c:v>54.375</c:v>
                </c:pt>
                <c:pt idx="25">
                  <c:v>54.375</c:v>
                </c:pt>
                <c:pt idx="26">
                  <c:v>54.375</c:v>
                </c:pt>
                <c:pt idx="27">
                  <c:v>54.355000000000004</c:v>
                </c:pt>
                <c:pt idx="28">
                  <c:v>54.385000000000005</c:v>
                </c:pt>
                <c:pt idx="29">
                  <c:v>54.375</c:v>
                </c:pt>
                <c:pt idx="30">
                  <c:v>54.375</c:v>
                </c:pt>
                <c:pt idx="31">
                  <c:v>54.425000000000004</c:v>
                </c:pt>
                <c:pt idx="32">
                  <c:v>54.515</c:v>
                </c:pt>
                <c:pt idx="33">
                  <c:v>54.605000000000004</c:v>
                </c:pt>
                <c:pt idx="34">
                  <c:v>54.625</c:v>
                </c:pt>
                <c:pt idx="35">
                  <c:v>54.625</c:v>
                </c:pt>
                <c:pt idx="36">
                  <c:v>54.58500000000001</c:v>
                </c:pt>
                <c:pt idx="37">
                  <c:v>54.69500000000001</c:v>
                </c:pt>
                <c:pt idx="38">
                  <c:v>54.675000000000004</c:v>
                </c:pt>
                <c:pt idx="39">
                  <c:v>54.675000000000004</c:v>
                </c:pt>
                <c:pt idx="40">
                  <c:v>54.645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'OSF-70DD Water Level Data'!$P$2</c:f>
              <c:strCache>
                <c:ptCount val="1"/>
                <c:pt idx="0">
                  <c:v>GW-2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Data'!$P$4:$P$44</c:f>
              <c:numCache>
                <c:ptCount val="41"/>
                <c:pt idx="0">
                  <c:v>42.485</c:v>
                </c:pt>
                <c:pt idx="1">
                  <c:v>42.495000000000005</c:v>
                </c:pt>
                <c:pt idx="2">
                  <c:v>42.495000000000005</c:v>
                </c:pt>
                <c:pt idx="3">
                  <c:v>42.505</c:v>
                </c:pt>
                <c:pt idx="4">
                  <c:v>42.465</c:v>
                </c:pt>
                <c:pt idx="5">
                  <c:v>42.44500000000001</c:v>
                </c:pt>
                <c:pt idx="6">
                  <c:v>42.455000000000005</c:v>
                </c:pt>
                <c:pt idx="7">
                  <c:v>42.465</c:v>
                </c:pt>
                <c:pt idx="8">
                  <c:v>42.435</c:v>
                </c:pt>
                <c:pt idx="9">
                  <c:v>42.425000000000004</c:v>
                </c:pt>
                <c:pt idx="10">
                  <c:v>42.395</c:v>
                </c:pt>
                <c:pt idx="11">
                  <c:v>42.345</c:v>
                </c:pt>
                <c:pt idx="12">
                  <c:v>42.375</c:v>
                </c:pt>
                <c:pt idx="13">
                  <c:v>42.405</c:v>
                </c:pt>
                <c:pt idx="14">
                  <c:v>42.375</c:v>
                </c:pt>
                <c:pt idx="15">
                  <c:v>42.355000000000004</c:v>
                </c:pt>
                <c:pt idx="16">
                  <c:v>42.355000000000004</c:v>
                </c:pt>
                <c:pt idx="17">
                  <c:v>42.36500000000001</c:v>
                </c:pt>
                <c:pt idx="18">
                  <c:v>42.36500000000001</c:v>
                </c:pt>
                <c:pt idx="19">
                  <c:v>42.395</c:v>
                </c:pt>
                <c:pt idx="20">
                  <c:v>42.345</c:v>
                </c:pt>
                <c:pt idx="21">
                  <c:v>42.395</c:v>
                </c:pt>
                <c:pt idx="22">
                  <c:v>42.385000000000005</c:v>
                </c:pt>
                <c:pt idx="23">
                  <c:v>42.385000000000005</c:v>
                </c:pt>
                <c:pt idx="24">
                  <c:v>42.36500000000001</c:v>
                </c:pt>
                <c:pt idx="25">
                  <c:v>42.36500000000001</c:v>
                </c:pt>
                <c:pt idx="26">
                  <c:v>42.375</c:v>
                </c:pt>
                <c:pt idx="27">
                  <c:v>42.385000000000005</c:v>
                </c:pt>
                <c:pt idx="28">
                  <c:v>42.375</c:v>
                </c:pt>
                <c:pt idx="29">
                  <c:v>42.375</c:v>
                </c:pt>
                <c:pt idx="30">
                  <c:v>42.385000000000005</c:v>
                </c:pt>
                <c:pt idx="31">
                  <c:v>42.33500000000001</c:v>
                </c:pt>
                <c:pt idx="32">
                  <c:v>42.345</c:v>
                </c:pt>
                <c:pt idx="33">
                  <c:v>42.33500000000001</c:v>
                </c:pt>
                <c:pt idx="34">
                  <c:v>42.315000000000005</c:v>
                </c:pt>
                <c:pt idx="35">
                  <c:v>42.285000000000004</c:v>
                </c:pt>
                <c:pt idx="36">
                  <c:v>42.255</c:v>
                </c:pt>
                <c:pt idx="37">
                  <c:v>42.235</c:v>
                </c:pt>
                <c:pt idx="38">
                  <c:v>42.22500000000001</c:v>
                </c:pt>
                <c:pt idx="39">
                  <c:v>42.175000000000004</c:v>
                </c:pt>
                <c:pt idx="40">
                  <c:v>42.145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'OSF-70DD Water Level Data'!$Q$2</c:f>
              <c:strCache>
                <c:ptCount val="1"/>
                <c:pt idx="0">
                  <c:v>OSF-82UF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Data'!$Q$4:$Q$44</c:f>
              <c:numCache>
                <c:ptCount val="41"/>
                <c:pt idx="0">
                  <c:v>40.775000000000006</c:v>
                </c:pt>
                <c:pt idx="1">
                  <c:v>40.675000000000004</c:v>
                </c:pt>
                <c:pt idx="2">
                  <c:v>40.625</c:v>
                </c:pt>
                <c:pt idx="3">
                  <c:v>40.405</c:v>
                </c:pt>
                <c:pt idx="4">
                  <c:v>40.625</c:v>
                </c:pt>
                <c:pt idx="5">
                  <c:v>40.635000000000005</c:v>
                </c:pt>
                <c:pt idx="6">
                  <c:v>40.685</c:v>
                </c:pt>
                <c:pt idx="7">
                  <c:v>40.675000000000004</c:v>
                </c:pt>
                <c:pt idx="8">
                  <c:v>40.655</c:v>
                </c:pt>
                <c:pt idx="9">
                  <c:v>40.625</c:v>
                </c:pt>
                <c:pt idx="10">
                  <c:v>40.605000000000004</c:v>
                </c:pt>
                <c:pt idx="11">
                  <c:v>40.605000000000004</c:v>
                </c:pt>
                <c:pt idx="12">
                  <c:v>40.545</c:v>
                </c:pt>
                <c:pt idx="13">
                  <c:v>40.525000000000006</c:v>
                </c:pt>
                <c:pt idx="14">
                  <c:v>40.535000000000004</c:v>
                </c:pt>
                <c:pt idx="15">
                  <c:v>40.525000000000006</c:v>
                </c:pt>
                <c:pt idx="16">
                  <c:v>40.525000000000006</c:v>
                </c:pt>
                <c:pt idx="17">
                  <c:v>40.575</c:v>
                </c:pt>
                <c:pt idx="18">
                  <c:v>40.55500000000001</c:v>
                </c:pt>
                <c:pt idx="19">
                  <c:v>40.595</c:v>
                </c:pt>
                <c:pt idx="20">
                  <c:v>40.605000000000004</c:v>
                </c:pt>
                <c:pt idx="21">
                  <c:v>40.675000000000004</c:v>
                </c:pt>
                <c:pt idx="22">
                  <c:v>40.58500000000001</c:v>
                </c:pt>
                <c:pt idx="23">
                  <c:v>40.565000000000005</c:v>
                </c:pt>
                <c:pt idx="24">
                  <c:v>40.545</c:v>
                </c:pt>
                <c:pt idx="25">
                  <c:v>40.595</c:v>
                </c:pt>
                <c:pt idx="26">
                  <c:v>40.665000000000006</c:v>
                </c:pt>
                <c:pt idx="27">
                  <c:v>40.655</c:v>
                </c:pt>
                <c:pt idx="28">
                  <c:v>40.655</c:v>
                </c:pt>
                <c:pt idx="29">
                  <c:v>40.595</c:v>
                </c:pt>
                <c:pt idx="30">
                  <c:v>40.705000000000005</c:v>
                </c:pt>
                <c:pt idx="31">
                  <c:v>40.495000000000005</c:v>
                </c:pt>
                <c:pt idx="32">
                  <c:v>40.495000000000005</c:v>
                </c:pt>
                <c:pt idx="33">
                  <c:v>40.515</c:v>
                </c:pt>
                <c:pt idx="34">
                  <c:v>40.455000000000005</c:v>
                </c:pt>
                <c:pt idx="35">
                  <c:v>40.375</c:v>
                </c:pt>
                <c:pt idx="36">
                  <c:v>40.625</c:v>
                </c:pt>
                <c:pt idx="37">
                  <c:v>40.325</c:v>
                </c:pt>
                <c:pt idx="38">
                  <c:v>40.255</c:v>
                </c:pt>
                <c:pt idx="39">
                  <c:v>40.325</c:v>
                </c:pt>
                <c:pt idx="40">
                  <c:v>40.325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'OSF-70DD Water Level Data'!$R$2</c:f>
              <c:strCache>
                <c:ptCount val="1"/>
                <c:pt idx="0">
                  <c:v>OSF-82LF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'OSF-70DD Water Level Data'!$A$4:$A$44</c:f>
              <c:strCache>
                <c:ptCount val="41"/>
                <c:pt idx="0">
                  <c:v>39629.416666666664</c:v>
                </c:pt>
                <c:pt idx="1">
                  <c:v>39629.458333333336</c:v>
                </c:pt>
                <c:pt idx="2">
                  <c:v>39629.50000000333</c:v>
                </c:pt>
                <c:pt idx="3">
                  <c:v>39629.54166667333</c:v>
                </c:pt>
                <c:pt idx="4">
                  <c:v>39629.59097222222</c:v>
                </c:pt>
                <c:pt idx="5">
                  <c:v>39629.63263889222</c:v>
                </c:pt>
                <c:pt idx="6">
                  <c:v>39629.674305562214</c:v>
                </c:pt>
                <c:pt idx="7">
                  <c:v>39629.71597223221</c:v>
                </c:pt>
                <c:pt idx="8">
                  <c:v>39629.75763890221</c:v>
                </c:pt>
                <c:pt idx="9">
                  <c:v>39629.7993055722</c:v>
                </c:pt>
                <c:pt idx="10">
                  <c:v>39629.8409722422</c:v>
                </c:pt>
                <c:pt idx="11">
                  <c:v>39629.8826389122</c:v>
                </c:pt>
                <c:pt idx="12">
                  <c:v>39629.92430558219</c:v>
                </c:pt>
                <c:pt idx="13">
                  <c:v>39629.96597225219</c:v>
                </c:pt>
                <c:pt idx="14">
                  <c:v>39630</c:v>
                </c:pt>
                <c:pt idx="15">
                  <c:v>39630.04166667</c:v>
                </c:pt>
                <c:pt idx="16">
                  <c:v>39630.08333333999</c:v>
                </c:pt>
                <c:pt idx="17">
                  <c:v>39630.12500000999</c:v>
                </c:pt>
                <c:pt idx="18">
                  <c:v>39630.16666667999</c:v>
                </c:pt>
                <c:pt idx="19">
                  <c:v>39630.20833334998</c:v>
                </c:pt>
                <c:pt idx="20">
                  <c:v>39630.25000001998</c:v>
                </c:pt>
                <c:pt idx="21">
                  <c:v>39630.29166668998</c:v>
                </c:pt>
                <c:pt idx="22">
                  <c:v>39630.33333335997</c:v>
                </c:pt>
                <c:pt idx="23">
                  <c:v>39630.37500002997</c:v>
                </c:pt>
                <c:pt idx="24">
                  <c:v>39630.416666699966</c:v>
                </c:pt>
                <c:pt idx="25">
                  <c:v>39630.583333333336</c:v>
                </c:pt>
                <c:pt idx="26">
                  <c:v>39630.75000001334</c:v>
                </c:pt>
                <c:pt idx="27">
                  <c:v>39630.868055555555</c:v>
                </c:pt>
                <c:pt idx="28">
                  <c:v>39630.91666669334</c:v>
                </c:pt>
                <c:pt idx="29">
                  <c:v>39631.08333337334</c:v>
                </c:pt>
                <c:pt idx="30">
                  <c:v>39631.25000005334</c:v>
                </c:pt>
                <c:pt idx="31">
                  <c:v>39631.41666673334</c:v>
                </c:pt>
                <c:pt idx="32">
                  <c:v>39631.58333341334</c:v>
                </c:pt>
                <c:pt idx="33">
                  <c:v>39631.75000009334</c:v>
                </c:pt>
                <c:pt idx="34">
                  <c:v>39631.916666773344</c:v>
                </c:pt>
                <c:pt idx="35">
                  <c:v>39632.083333453345</c:v>
                </c:pt>
                <c:pt idx="36">
                  <c:v>39632.25000013335</c:v>
                </c:pt>
                <c:pt idx="37">
                  <c:v>39632.41666681335</c:v>
                </c:pt>
                <c:pt idx="38">
                  <c:v>39632.47361111111</c:v>
                </c:pt>
                <c:pt idx="39">
                  <c:v>39632.51736111111</c:v>
                </c:pt>
                <c:pt idx="40">
                  <c:v>39632.55069444444</c:v>
                </c:pt>
              </c:strCache>
            </c:strRef>
          </c:xVal>
          <c:yVal>
            <c:numRef>
              <c:f>'OSF-70DD Water Level Data'!$R$4:$R$44</c:f>
              <c:numCache>
                <c:ptCount val="41"/>
                <c:pt idx="0">
                  <c:v>43.83500000000001</c:v>
                </c:pt>
                <c:pt idx="1">
                  <c:v>43.785000000000004</c:v>
                </c:pt>
                <c:pt idx="2">
                  <c:v>43.915000000000006</c:v>
                </c:pt>
                <c:pt idx="3">
                  <c:v>43.995000000000005</c:v>
                </c:pt>
                <c:pt idx="4">
                  <c:v>44.035000000000004</c:v>
                </c:pt>
                <c:pt idx="5">
                  <c:v>44.045</c:v>
                </c:pt>
                <c:pt idx="6">
                  <c:v>44.095</c:v>
                </c:pt>
                <c:pt idx="7">
                  <c:v>44.145</c:v>
                </c:pt>
                <c:pt idx="8">
                  <c:v>44.105000000000004</c:v>
                </c:pt>
                <c:pt idx="9">
                  <c:v>44.05500000000001</c:v>
                </c:pt>
                <c:pt idx="10">
                  <c:v>44.065000000000005</c:v>
                </c:pt>
                <c:pt idx="11">
                  <c:v>44.05500000000001</c:v>
                </c:pt>
                <c:pt idx="12">
                  <c:v>44.045</c:v>
                </c:pt>
                <c:pt idx="13">
                  <c:v>44.045</c:v>
                </c:pt>
                <c:pt idx="14">
                  <c:v>44.035000000000004</c:v>
                </c:pt>
                <c:pt idx="15">
                  <c:v>44.035000000000004</c:v>
                </c:pt>
                <c:pt idx="16">
                  <c:v>44.045</c:v>
                </c:pt>
                <c:pt idx="17">
                  <c:v>44.045</c:v>
                </c:pt>
                <c:pt idx="18">
                  <c:v>44.045</c:v>
                </c:pt>
                <c:pt idx="19">
                  <c:v>44.095</c:v>
                </c:pt>
                <c:pt idx="20">
                  <c:v>44.105000000000004</c:v>
                </c:pt>
                <c:pt idx="21">
                  <c:v>44.125</c:v>
                </c:pt>
                <c:pt idx="22">
                  <c:v>44.08500000000001</c:v>
                </c:pt>
                <c:pt idx="23">
                  <c:v>44.065000000000005</c:v>
                </c:pt>
                <c:pt idx="24">
                  <c:v>44.05500000000001</c:v>
                </c:pt>
                <c:pt idx="25">
                  <c:v>44.075</c:v>
                </c:pt>
                <c:pt idx="26">
                  <c:v>44.205000000000005</c:v>
                </c:pt>
                <c:pt idx="27">
                  <c:v>44.155</c:v>
                </c:pt>
                <c:pt idx="28">
                  <c:v>44.175000000000004</c:v>
                </c:pt>
                <c:pt idx="29">
                  <c:v>44.155</c:v>
                </c:pt>
                <c:pt idx="30">
                  <c:v>44.245000000000005</c:v>
                </c:pt>
                <c:pt idx="31">
                  <c:v>44.135000000000005</c:v>
                </c:pt>
                <c:pt idx="32">
                  <c:v>44.155</c:v>
                </c:pt>
                <c:pt idx="33">
                  <c:v>44.255</c:v>
                </c:pt>
                <c:pt idx="34">
                  <c:v>44.255</c:v>
                </c:pt>
                <c:pt idx="35">
                  <c:v>44.255</c:v>
                </c:pt>
                <c:pt idx="36">
                  <c:v>44.30500000000001</c:v>
                </c:pt>
                <c:pt idx="37">
                  <c:v>44.245000000000005</c:v>
                </c:pt>
                <c:pt idx="38">
                  <c:v>44.165000000000006</c:v>
                </c:pt>
                <c:pt idx="39">
                  <c:v>44.19500000000001</c:v>
                </c:pt>
                <c:pt idx="40">
                  <c:v>44.095</c:v>
                </c:pt>
              </c:numCache>
            </c:numRef>
          </c:yVal>
          <c:smooth val="1"/>
        </c:ser>
        <c:axId val="20649215"/>
        <c:axId val="20666572"/>
      </c:scatterChart>
      <c:valAx>
        <c:axId val="20649215"/>
        <c:scaling>
          <c:orientation val="minMax"/>
          <c:min val="3962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6572"/>
        <c:crosses val="autoZero"/>
        <c:crossBetween val="midCat"/>
        <c:dispUnits/>
      </c:valAx>
      <c:valAx>
        <c:axId val="20666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 (1929 NGVD)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9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75"/>
          <c:y val="0.9535"/>
          <c:w val="0.54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6175"/>
          <c:w val="0.9775"/>
          <c:h val="0.7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'Field Water Quality Data'!$B$3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Data'!$B$5:$B$19</c:f>
              <c:numCache>
                <c:ptCount val="15"/>
                <c:pt idx="0">
                  <c:v>24.75</c:v>
                </c:pt>
                <c:pt idx="1">
                  <c:v>24.75</c:v>
                </c:pt>
                <c:pt idx="2">
                  <c:v>24.57</c:v>
                </c:pt>
                <c:pt idx="3">
                  <c:v>24.6</c:v>
                </c:pt>
                <c:pt idx="4">
                  <c:v>24.15</c:v>
                </c:pt>
                <c:pt idx="5">
                  <c:v>24.06</c:v>
                </c:pt>
                <c:pt idx="6">
                  <c:v>24</c:v>
                </c:pt>
                <c:pt idx="7">
                  <c:v>23.38</c:v>
                </c:pt>
                <c:pt idx="8">
                  <c:v>23.89</c:v>
                </c:pt>
                <c:pt idx="9">
                  <c:v>23.89</c:v>
                </c:pt>
                <c:pt idx="10">
                  <c:v>23.53</c:v>
                </c:pt>
                <c:pt idx="11">
                  <c:v>24.06</c:v>
                </c:pt>
                <c:pt idx="12">
                  <c:v>24.62</c:v>
                </c:pt>
                <c:pt idx="13">
                  <c:v>23.75</c:v>
                </c:pt>
                <c:pt idx="14">
                  <c:v>23.75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'Field Water Quality Data'!$D$3</c:f>
              <c:strCache>
                <c:ptCount val="1"/>
                <c:pt idx="0">
                  <c:v>Salinity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Data'!$D$5:$D$19</c:f>
              <c:numCache>
                <c:ptCount val="15"/>
                <c:pt idx="0">
                  <c:v>0.23</c:v>
                </c:pt>
                <c:pt idx="1">
                  <c:v>0.19</c:v>
                </c:pt>
                <c:pt idx="2">
                  <c:v>0.19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'Field Water Quality Data'!$E$3</c:f>
              <c:strCache>
                <c:ptCount val="1"/>
                <c:pt idx="0">
                  <c:v>DO %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Data'!$E$5:$E$19</c:f>
              <c:numCache>
                <c:ptCount val="15"/>
                <c:pt idx="0">
                  <c:v>45.4</c:v>
                </c:pt>
                <c:pt idx="1">
                  <c:v>69.5</c:v>
                </c:pt>
                <c:pt idx="2">
                  <c:v>69.5</c:v>
                </c:pt>
                <c:pt idx="3">
                  <c:v>80.6</c:v>
                </c:pt>
                <c:pt idx="4">
                  <c:v>63</c:v>
                </c:pt>
                <c:pt idx="5">
                  <c:v>67.7</c:v>
                </c:pt>
                <c:pt idx="6">
                  <c:v>46.5</c:v>
                </c:pt>
                <c:pt idx="7">
                  <c:v>32.2</c:v>
                </c:pt>
                <c:pt idx="8">
                  <c:v>34.7</c:v>
                </c:pt>
                <c:pt idx="9">
                  <c:v>38.8</c:v>
                </c:pt>
                <c:pt idx="10">
                  <c:v>34.9</c:v>
                </c:pt>
                <c:pt idx="11">
                  <c:v>35</c:v>
                </c:pt>
                <c:pt idx="12">
                  <c:v>39.3</c:v>
                </c:pt>
                <c:pt idx="13">
                  <c:v>41.8</c:v>
                </c:pt>
                <c:pt idx="14">
                  <c:v>60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'Field Water Quality Data'!$F$3</c:f>
              <c:strCache>
                <c:ptCount val="1"/>
                <c:pt idx="0">
                  <c:v>DO mg/l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Data'!$F$5:$F$19</c:f>
              <c:numCache>
                <c:ptCount val="15"/>
                <c:pt idx="0">
                  <c:v>3.77</c:v>
                </c:pt>
                <c:pt idx="1">
                  <c:v>5.49</c:v>
                </c:pt>
                <c:pt idx="2">
                  <c:v>5.49</c:v>
                </c:pt>
                <c:pt idx="3">
                  <c:v>6.51</c:v>
                </c:pt>
                <c:pt idx="4">
                  <c:v>5.08</c:v>
                </c:pt>
                <c:pt idx="5">
                  <c:v>5.9</c:v>
                </c:pt>
                <c:pt idx="6">
                  <c:v>3.9</c:v>
                </c:pt>
                <c:pt idx="7">
                  <c:v>2.7</c:v>
                </c:pt>
                <c:pt idx="8">
                  <c:v>2.91</c:v>
                </c:pt>
                <c:pt idx="9">
                  <c:v>3.27</c:v>
                </c:pt>
                <c:pt idx="10">
                  <c:v>2.93</c:v>
                </c:pt>
                <c:pt idx="11">
                  <c:v>2.93</c:v>
                </c:pt>
                <c:pt idx="12">
                  <c:v>3.28</c:v>
                </c:pt>
                <c:pt idx="13">
                  <c:v>3.55</c:v>
                </c:pt>
                <c:pt idx="14">
                  <c:v>4.68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Data'!$G$5:$G$19</c:f>
              <c:numCache>
                <c:ptCount val="15"/>
                <c:pt idx="0">
                  <c:v>8.19</c:v>
                </c:pt>
                <c:pt idx="1">
                  <c:v>7.72</c:v>
                </c:pt>
                <c:pt idx="2">
                  <c:v>7.72</c:v>
                </c:pt>
                <c:pt idx="3">
                  <c:v>7.92</c:v>
                </c:pt>
                <c:pt idx="4">
                  <c:v>8</c:v>
                </c:pt>
                <c:pt idx="5">
                  <c:v>8.08</c:v>
                </c:pt>
                <c:pt idx="6">
                  <c:v>8.09</c:v>
                </c:pt>
                <c:pt idx="7">
                  <c:v>8.05</c:v>
                </c:pt>
                <c:pt idx="8">
                  <c:v>8.07</c:v>
                </c:pt>
                <c:pt idx="9">
                  <c:v>8.05</c:v>
                </c:pt>
                <c:pt idx="10">
                  <c:v>8</c:v>
                </c:pt>
                <c:pt idx="11">
                  <c:v>7.9</c:v>
                </c:pt>
                <c:pt idx="12">
                  <c:v>7.97</c:v>
                </c:pt>
                <c:pt idx="13">
                  <c:v>7.97</c:v>
                </c:pt>
                <c:pt idx="14">
                  <c:v>7.98</c:v>
                </c:pt>
              </c:numCache>
            </c:numRef>
          </c:yVal>
          <c:smooth val="1"/>
        </c:ser>
        <c:axId val="21586493"/>
        <c:axId val="3233442"/>
      </c:scatterChart>
      <c:scatterChart>
        <c:scatterStyle val="lineMarker"/>
        <c:varyColors val="0"/>
        <c:ser>
          <c:idx val="1"/>
          <c:order val="1"/>
          <c:tx>
            <c:strRef>
              <c:f>'Field Water Quality Data'!$C$3</c:f>
              <c:strCache>
                <c:ptCount val="1"/>
                <c:pt idx="0">
                  <c:v>Cond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'Field Water Quality Data'!$A$5:$A$19</c:f>
              <c:strCache>
                <c:ptCount val="15"/>
                <c:pt idx="0">
                  <c:v>39629.45486111111</c:v>
                </c:pt>
                <c:pt idx="1">
                  <c:v>39629.538194444445</c:v>
                </c:pt>
                <c:pt idx="2">
                  <c:v>39629.62152777778</c:v>
                </c:pt>
                <c:pt idx="3">
                  <c:v>39629.70486111111</c:v>
                </c:pt>
                <c:pt idx="4">
                  <c:v>39629.791666666664</c:v>
                </c:pt>
                <c:pt idx="5">
                  <c:v>39629.875</c:v>
                </c:pt>
                <c:pt idx="6">
                  <c:v>39629.958333333336</c:v>
                </c:pt>
                <c:pt idx="7">
                  <c:v>39630.041666666664</c:v>
                </c:pt>
                <c:pt idx="8">
                  <c:v>39630.125</c:v>
                </c:pt>
                <c:pt idx="9">
                  <c:v>39630.208333333336</c:v>
                </c:pt>
                <c:pt idx="10">
                  <c:v>39630.291666666664</c:v>
                </c:pt>
                <c:pt idx="11">
                  <c:v>39630.375</c:v>
                </c:pt>
                <c:pt idx="12">
                  <c:v>39630.583333333336</c:v>
                </c:pt>
                <c:pt idx="13">
                  <c:v>39630.75</c:v>
                </c:pt>
                <c:pt idx="14">
                  <c:v>39630.916666666664</c:v>
                </c:pt>
              </c:strCache>
            </c:strRef>
          </c:xVal>
          <c:yVal>
            <c:numRef>
              <c:f>'Field Water Quality Data'!$C$5:$C$19</c:f>
              <c:numCache>
                <c:ptCount val="15"/>
                <c:pt idx="0">
                  <c:v>481</c:v>
                </c:pt>
                <c:pt idx="1">
                  <c:v>398</c:v>
                </c:pt>
                <c:pt idx="2">
                  <c:v>398</c:v>
                </c:pt>
                <c:pt idx="3">
                  <c:v>364</c:v>
                </c:pt>
                <c:pt idx="4">
                  <c:v>361</c:v>
                </c:pt>
                <c:pt idx="5">
                  <c:v>355</c:v>
                </c:pt>
                <c:pt idx="6">
                  <c:v>351</c:v>
                </c:pt>
                <c:pt idx="7">
                  <c:v>348</c:v>
                </c:pt>
                <c:pt idx="8">
                  <c:v>344</c:v>
                </c:pt>
                <c:pt idx="9">
                  <c:v>342</c:v>
                </c:pt>
                <c:pt idx="10">
                  <c:v>340</c:v>
                </c:pt>
                <c:pt idx="11">
                  <c:v>338</c:v>
                </c:pt>
                <c:pt idx="12">
                  <c:v>334</c:v>
                </c:pt>
                <c:pt idx="13">
                  <c:v>328</c:v>
                </c:pt>
                <c:pt idx="14">
                  <c:v>326</c:v>
                </c:pt>
              </c:numCache>
            </c:numRef>
          </c:yVal>
          <c:smooth val="0"/>
        </c:ser>
        <c:axId val="37154699"/>
        <c:axId val="23041992"/>
      </c:scatterChart>
      <c:valAx>
        <c:axId val="21586493"/>
        <c:scaling>
          <c:orientation val="minMax"/>
          <c:min val="39629.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442"/>
        <c:crosses val="autoZero"/>
        <c:crossBetween val="midCat"/>
        <c:dispUnits/>
      </c:valAx>
      <c:valAx>
        <c:axId val="3233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6493"/>
        <c:crosses val="autoZero"/>
        <c:crossBetween val="midCat"/>
        <c:dispUnits/>
      </c:valAx>
      <c:valAx>
        <c:axId val="371546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041992"/>
        <c:crosses val="max"/>
        <c:crossBetween val="midCat"/>
        <c:dispUnits/>
      </c:valAx>
      <c:valAx>
        <c:axId val="23041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46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535"/>
          <c:w val="0.548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&amp;LAnderson, Janzen, Collins, Dodd and Krupa
&amp;R&amp;D&amp;T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0.02225</cdr:y>
    </cdr:from>
    <cdr:to>
      <cdr:x>0.6965</cdr:x>
      <cdr:y>0.17525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67050" y="123825"/>
          <a:ext cx="29718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OSF-70 Aquifer Performance Test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Manual Measurments of Discharge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Water Quality Parameters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St. Cloud, Florida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A27" sqref="A27"/>
    </sheetView>
  </sheetViews>
  <sheetFormatPr defaultColWidth="9.140625" defaultRowHeight="12.75"/>
  <cols>
    <col min="1" max="1" width="16.00390625" style="7" customWidth="1"/>
    <col min="2" max="11" width="16.57421875" style="0" customWidth="1"/>
  </cols>
  <sheetData>
    <row r="1" spans="1:14" ht="15.75">
      <c r="A1" s="14"/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6" t="s">
        <v>6</v>
      </c>
      <c r="B3" s="17" t="s">
        <v>13</v>
      </c>
      <c r="C3" s="17" t="s">
        <v>14</v>
      </c>
      <c r="D3" s="17" t="s">
        <v>15</v>
      </c>
      <c r="E3" s="17" t="s">
        <v>28</v>
      </c>
      <c r="F3" s="17" t="s">
        <v>29</v>
      </c>
      <c r="G3" s="17" t="s">
        <v>17</v>
      </c>
      <c r="H3" s="17" t="s">
        <v>16</v>
      </c>
      <c r="I3" s="17" t="s">
        <v>26</v>
      </c>
      <c r="J3" s="17" t="s">
        <v>27</v>
      </c>
      <c r="K3" s="1"/>
      <c r="L3" s="1"/>
      <c r="M3" s="1"/>
      <c r="N3" s="1"/>
    </row>
    <row r="4" spans="1:14" ht="15.75">
      <c r="A4" s="16"/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25</v>
      </c>
      <c r="J4" s="17" t="s">
        <v>25</v>
      </c>
      <c r="K4" s="1"/>
      <c r="L4" s="1"/>
      <c r="M4" s="1"/>
      <c r="N4" s="1"/>
    </row>
    <row r="5" spans="1:14" ht="15.75">
      <c r="A5" s="15">
        <v>39629.45486111111</v>
      </c>
      <c r="B5" s="1">
        <v>24.75</v>
      </c>
      <c r="C5" s="1">
        <v>481</v>
      </c>
      <c r="D5" s="1">
        <v>0.23</v>
      </c>
      <c r="E5" s="1">
        <v>45.4</v>
      </c>
      <c r="F5" s="1">
        <v>3.77</v>
      </c>
      <c r="G5" s="1">
        <v>8.19</v>
      </c>
      <c r="H5" s="1"/>
      <c r="I5" s="1"/>
      <c r="J5" s="1"/>
      <c r="K5" s="1"/>
      <c r="L5" s="1"/>
      <c r="M5" s="1"/>
      <c r="N5" s="1"/>
    </row>
    <row r="6" spans="1:14" ht="15.75">
      <c r="A6" s="15">
        <v>39629.538194444445</v>
      </c>
      <c r="B6" s="1">
        <v>24.75</v>
      </c>
      <c r="C6" s="1">
        <v>398</v>
      </c>
      <c r="D6" s="1">
        <v>0.19</v>
      </c>
      <c r="E6" s="1">
        <v>69.5</v>
      </c>
      <c r="F6" s="1">
        <v>5.49</v>
      </c>
      <c r="G6" s="1">
        <v>7.72</v>
      </c>
      <c r="H6" s="1"/>
      <c r="I6" s="1"/>
      <c r="J6" s="1"/>
      <c r="K6" s="1"/>
      <c r="L6" s="1"/>
      <c r="M6" s="1"/>
      <c r="N6" s="1"/>
    </row>
    <row r="7" spans="1:14" ht="15.75">
      <c r="A7" s="15">
        <v>39629.62152777778</v>
      </c>
      <c r="B7" s="1">
        <v>24.57</v>
      </c>
      <c r="C7" s="1">
        <v>398</v>
      </c>
      <c r="D7" s="1">
        <v>0.19</v>
      </c>
      <c r="E7" s="1">
        <v>69.5</v>
      </c>
      <c r="F7" s="1">
        <v>5.49</v>
      </c>
      <c r="G7" s="1">
        <v>7.72</v>
      </c>
      <c r="H7" s="1"/>
      <c r="I7" s="1"/>
      <c r="J7" s="1"/>
      <c r="K7" s="1"/>
      <c r="L7" s="1"/>
      <c r="M7" s="1"/>
      <c r="N7" s="1"/>
    </row>
    <row r="8" spans="1:14" ht="15.75">
      <c r="A8" s="15">
        <v>39629.70486111111</v>
      </c>
      <c r="B8" s="1">
        <v>24.6</v>
      </c>
      <c r="C8" s="1">
        <v>364</v>
      </c>
      <c r="D8" s="1">
        <v>0.17</v>
      </c>
      <c r="E8" s="1">
        <v>80.6</v>
      </c>
      <c r="F8" s="1">
        <v>6.51</v>
      </c>
      <c r="G8" s="1">
        <v>7.92</v>
      </c>
      <c r="H8" s="1"/>
      <c r="I8" s="1"/>
      <c r="J8" s="1"/>
      <c r="K8" s="1"/>
      <c r="L8" s="1"/>
      <c r="M8" s="1"/>
      <c r="N8" s="1"/>
    </row>
    <row r="9" spans="1:14" ht="15.75">
      <c r="A9" s="15">
        <v>39629.791666666664</v>
      </c>
      <c r="B9" s="1">
        <v>24.15</v>
      </c>
      <c r="C9" s="1">
        <v>361</v>
      </c>
      <c r="D9" s="1">
        <v>0.17</v>
      </c>
      <c r="E9" s="1">
        <v>63</v>
      </c>
      <c r="F9" s="1">
        <v>5.08</v>
      </c>
      <c r="G9" s="1">
        <v>8</v>
      </c>
      <c r="H9" s="1"/>
      <c r="I9" s="1"/>
      <c r="J9" s="1"/>
      <c r="K9" s="1"/>
      <c r="L9" s="1"/>
      <c r="M9" s="1"/>
      <c r="N9" s="1"/>
    </row>
    <row r="10" spans="1:14" ht="15.75">
      <c r="A10" s="15">
        <v>39629.875</v>
      </c>
      <c r="B10" s="1">
        <v>24.06</v>
      </c>
      <c r="C10" s="1">
        <v>355</v>
      </c>
      <c r="D10" s="1">
        <v>0.17</v>
      </c>
      <c r="E10" s="1">
        <v>67.7</v>
      </c>
      <c r="F10" s="1">
        <v>5.9</v>
      </c>
      <c r="G10" s="1">
        <v>8.08</v>
      </c>
      <c r="H10" s="1"/>
      <c r="I10" s="1"/>
      <c r="J10" s="1"/>
      <c r="K10" s="1"/>
      <c r="L10" s="1"/>
      <c r="M10" s="1"/>
      <c r="N10" s="1"/>
    </row>
    <row r="11" spans="1:14" ht="15.75">
      <c r="A11" s="15">
        <v>39629.958333333336</v>
      </c>
      <c r="B11" s="1">
        <v>24</v>
      </c>
      <c r="C11" s="1">
        <v>351</v>
      </c>
      <c r="D11" s="1">
        <v>0.17</v>
      </c>
      <c r="E11" s="1">
        <v>46.5</v>
      </c>
      <c r="F11" s="1">
        <v>3.9</v>
      </c>
      <c r="G11" s="1">
        <v>8.09</v>
      </c>
      <c r="H11" s="1"/>
      <c r="I11" s="1"/>
      <c r="J11" s="1"/>
      <c r="K11" s="1"/>
      <c r="L11" s="1"/>
      <c r="M11" s="1"/>
      <c r="N11" s="1"/>
    </row>
    <row r="12" spans="1:14" ht="15.75">
      <c r="A12" s="15">
        <v>39630.041666666664</v>
      </c>
      <c r="B12" s="1">
        <v>23.38</v>
      </c>
      <c r="C12" s="1">
        <v>348</v>
      </c>
      <c r="D12" s="1">
        <v>0.17</v>
      </c>
      <c r="E12" s="1">
        <v>32.2</v>
      </c>
      <c r="F12" s="1">
        <v>2.7</v>
      </c>
      <c r="G12" s="1">
        <v>8.05</v>
      </c>
      <c r="H12" s="1"/>
      <c r="I12" s="1"/>
      <c r="J12" s="1"/>
      <c r="K12" s="1"/>
      <c r="L12" s="1"/>
      <c r="M12" s="1"/>
      <c r="N12" s="1"/>
    </row>
    <row r="13" spans="1:14" ht="15.75">
      <c r="A13" s="15">
        <v>39630.125</v>
      </c>
      <c r="B13" s="1">
        <v>23.89</v>
      </c>
      <c r="C13" s="1">
        <v>344</v>
      </c>
      <c r="D13" s="1">
        <v>0.16</v>
      </c>
      <c r="E13" s="1">
        <v>34.7</v>
      </c>
      <c r="F13" s="1">
        <v>2.91</v>
      </c>
      <c r="G13" s="1">
        <v>8.07</v>
      </c>
      <c r="H13" s="1"/>
      <c r="I13" s="1"/>
      <c r="J13" s="1"/>
      <c r="K13" s="1"/>
      <c r="L13" s="1"/>
      <c r="M13" s="1"/>
      <c r="N13" s="1"/>
    </row>
    <row r="14" spans="1:14" ht="15.75">
      <c r="A14" s="15">
        <v>39630.208333333336</v>
      </c>
      <c r="B14" s="1">
        <v>23.89</v>
      </c>
      <c r="C14" s="1">
        <v>342</v>
      </c>
      <c r="D14" s="1">
        <v>0.16</v>
      </c>
      <c r="E14" s="1">
        <v>38.8</v>
      </c>
      <c r="F14" s="1">
        <v>3.27</v>
      </c>
      <c r="G14" s="1">
        <v>8.05</v>
      </c>
      <c r="H14" s="1"/>
      <c r="I14" s="1"/>
      <c r="J14" s="1"/>
      <c r="K14" s="1"/>
      <c r="L14" s="1"/>
      <c r="M14" s="1"/>
      <c r="N14" s="1"/>
    </row>
    <row r="15" spans="1:14" ht="15.75">
      <c r="A15" s="15">
        <v>39630.291666666664</v>
      </c>
      <c r="B15" s="1">
        <v>23.53</v>
      </c>
      <c r="C15" s="1">
        <v>340</v>
      </c>
      <c r="D15" s="1">
        <v>0.16</v>
      </c>
      <c r="E15" s="1">
        <v>34.9</v>
      </c>
      <c r="F15" s="1">
        <v>2.93</v>
      </c>
      <c r="G15" s="1">
        <v>8</v>
      </c>
      <c r="H15" s="1"/>
      <c r="I15" s="1"/>
      <c r="J15" s="1"/>
      <c r="K15" s="1"/>
      <c r="L15" s="1"/>
      <c r="M15" s="1"/>
      <c r="N15" s="1"/>
    </row>
    <row r="16" spans="1:14" ht="15.75">
      <c r="A16" s="15">
        <v>39630.375</v>
      </c>
      <c r="B16" s="1">
        <v>24.06</v>
      </c>
      <c r="C16" s="1">
        <v>338</v>
      </c>
      <c r="D16" s="1">
        <v>0.16</v>
      </c>
      <c r="E16" s="1">
        <v>35</v>
      </c>
      <c r="F16" s="1">
        <v>2.93</v>
      </c>
      <c r="G16" s="1">
        <v>7.9</v>
      </c>
      <c r="H16" s="1"/>
      <c r="I16" s="1"/>
      <c r="J16" s="1"/>
      <c r="K16" s="1"/>
      <c r="L16" s="1"/>
      <c r="M16" s="1"/>
      <c r="N16" s="1"/>
    </row>
    <row r="17" spans="1:14" ht="15.75">
      <c r="A17" s="15">
        <v>39630.583333333336</v>
      </c>
      <c r="B17" s="1">
        <v>24.62</v>
      </c>
      <c r="C17" s="1">
        <v>334</v>
      </c>
      <c r="D17" s="1">
        <v>0.16</v>
      </c>
      <c r="E17" s="1">
        <v>39.3</v>
      </c>
      <c r="F17" s="1">
        <v>3.28</v>
      </c>
      <c r="G17" s="1">
        <v>7.97</v>
      </c>
      <c r="H17" s="1"/>
      <c r="I17" s="1"/>
      <c r="J17" s="1"/>
      <c r="K17" s="1"/>
      <c r="L17" s="1"/>
      <c r="M17" s="1"/>
      <c r="N17" s="1"/>
    </row>
    <row r="18" spans="1:14" ht="15.75">
      <c r="A18" s="15">
        <v>39630.75</v>
      </c>
      <c r="B18" s="1">
        <v>23.75</v>
      </c>
      <c r="C18" s="1">
        <v>328</v>
      </c>
      <c r="D18" s="1">
        <v>0.16</v>
      </c>
      <c r="E18" s="1">
        <v>41.8</v>
      </c>
      <c r="F18" s="1">
        <v>3.55</v>
      </c>
      <c r="G18" s="1">
        <v>7.97</v>
      </c>
      <c r="H18" s="1">
        <v>69.6</v>
      </c>
      <c r="I18" s="1">
        <v>-9.31</v>
      </c>
      <c r="J18" s="1">
        <v>-184.2</v>
      </c>
      <c r="K18" s="1"/>
      <c r="L18" s="1"/>
      <c r="M18" s="1"/>
      <c r="N18" s="1"/>
    </row>
    <row r="19" spans="1:14" ht="15.75">
      <c r="A19" s="15">
        <v>39630.916666666664</v>
      </c>
      <c r="B19" s="1">
        <v>23.75</v>
      </c>
      <c r="C19" s="1">
        <v>326</v>
      </c>
      <c r="D19" s="1">
        <v>0.15</v>
      </c>
      <c r="E19" s="1">
        <v>60</v>
      </c>
      <c r="F19" s="1">
        <v>4.68</v>
      </c>
      <c r="G19" s="1">
        <v>7.98</v>
      </c>
      <c r="H19" s="1"/>
      <c r="I19" s="1"/>
      <c r="J19" s="1"/>
      <c r="K19" s="1"/>
      <c r="L19" s="1"/>
      <c r="M19" s="1"/>
      <c r="N19" s="1"/>
    </row>
    <row r="20" spans="1:14" ht="15.75">
      <c r="A20" s="15" t="s">
        <v>30</v>
      </c>
      <c r="B20" s="1">
        <v>23.75</v>
      </c>
      <c r="C20" s="1">
        <v>323</v>
      </c>
      <c r="D20" s="1">
        <v>0.15</v>
      </c>
      <c r="E20" s="1">
        <v>66.8</v>
      </c>
      <c r="F20" s="1">
        <v>4.68</v>
      </c>
      <c r="G20" s="1">
        <v>7.97</v>
      </c>
      <c r="H20" s="1"/>
      <c r="I20" s="1"/>
      <c r="J20" s="1"/>
      <c r="K20" s="1"/>
      <c r="L20" s="1"/>
      <c r="M20" s="1"/>
      <c r="N20" s="1"/>
    </row>
    <row r="21" spans="1:14" ht="15.75">
      <c r="A21" s="15" t="s">
        <v>31</v>
      </c>
      <c r="B21" s="1">
        <v>23.67</v>
      </c>
      <c r="C21" s="1">
        <v>321</v>
      </c>
      <c r="D21" s="1">
        <v>0.15</v>
      </c>
      <c r="E21" s="1">
        <v>54</v>
      </c>
      <c r="F21" s="1">
        <v>4.41</v>
      </c>
      <c r="G21" s="1">
        <v>8.9</v>
      </c>
      <c r="H21" s="1"/>
      <c r="I21" s="1"/>
      <c r="J21" s="1"/>
      <c r="K21" s="1" t="s">
        <v>32</v>
      </c>
      <c r="L21" s="1"/>
      <c r="M21" s="1"/>
      <c r="N21" s="1"/>
    </row>
    <row r="22" spans="1:14" ht="15.75">
      <c r="A22" s="15" t="s">
        <v>33</v>
      </c>
      <c r="B22" s="1">
        <v>24.15</v>
      </c>
      <c r="C22" s="1">
        <v>322</v>
      </c>
      <c r="D22" s="1">
        <v>0.15</v>
      </c>
      <c r="E22" s="1">
        <v>31.3</v>
      </c>
      <c r="F22" s="1">
        <v>2.63</v>
      </c>
      <c r="G22" s="1">
        <v>7.91</v>
      </c>
      <c r="H22" s="1"/>
      <c r="I22" s="1"/>
      <c r="J22" s="1"/>
      <c r="K22" s="1"/>
      <c r="L22" s="1"/>
      <c r="M22" s="1"/>
      <c r="N22" s="1"/>
    </row>
    <row r="23" spans="1:14" ht="15.75">
      <c r="A23" s="15" t="s">
        <v>34</v>
      </c>
      <c r="B23" s="1">
        <v>24.37</v>
      </c>
      <c r="C23" s="1">
        <v>320</v>
      </c>
      <c r="D23" s="1">
        <v>0.15</v>
      </c>
      <c r="E23" s="1">
        <v>7.8</v>
      </c>
      <c r="F23" s="1">
        <v>0.53</v>
      </c>
      <c r="G23" s="1">
        <v>7.87</v>
      </c>
      <c r="H23" s="1"/>
      <c r="I23" s="1"/>
      <c r="J23" s="1"/>
      <c r="K23" s="1"/>
      <c r="L23" s="1"/>
      <c r="M23" s="1"/>
      <c r="N23" s="1"/>
    </row>
    <row r="24" spans="1:14" ht="15.75">
      <c r="A24" s="15" t="s">
        <v>35</v>
      </c>
      <c r="B24" s="1">
        <v>23.83</v>
      </c>
      <c r="C24" s="1">
        <v>319</v>
      </c>
      <c r="D24" s="1">
        <v>0.15</v>
      </c>
      <c r="E24" s="1">
        <v>33.8</v>
      </c>
      <c r="F24" s="1">
        <v>2.78</v>
      </c>
      <c r="G24" s="1">
        <v>7.82</v>
      </c>
      <c r="H24" s="1"/>
      <c r="I24" s="1"/>
      <c r="J24" s="1"/>
      <c r="K24" s="1" t="s">
        <v>36</v>
      </c>
      <c r="L24" s="1"/>
      <c r="M24" s="1"/>
      <c r="N24" s="1"/>
    </row>
    <row r="25" spans="1:14" ht="15.75">
      <c r="A25" s="15" t="s">
        <v>48</v>
      </c>
      <c r="B25" s="1">
        <v>23.67</v>
      </c>
      <c r="C25" s="1">
        <v>315</v>
      </c>
      <c r="D25" s="1">
        <v>0.15</v>
      </c>
      <c r="E25" s="1">
        <v>27.9</v>
      </c>
      <c r="F25" s="1">
        <v>2.36</v>
      </c>
      <c r="G25" s="1">
        <v>8.03</v>
      </c>
      <c r="H25" s="1"/>
      <c r="I25" s="1"/>
      <c r="J25" s="1"/>
      <c r="K25" s="1" t="s">
        <v>47</v>
      </c>
      <c r="L25" s="1"/>
      <c r="M25" s="1"/>
      <c r="N25" s="1"/>
    </row>
    <row r="26" spans="1:14" ht="15.75">
      <c r="A26" s="15" t="s">
        <v>49</v>
      </c>
      <c r="B26" s="1">
        <v>23.63</v>
      </c>
      <c r="C26" s="1">
        <v>313</v>
      </c>
      <c r="D26" s="1">
        <v>0.15</v>
      </c>
      <c r="E26" s="1">
        <v>51.3</v>
      </c>
      <c r="F26" s="1">
        <v>4.24</v>
      </c>
      <c r="G26" s="1">
        <v>8.03</v>
      </c>
      <c r="H26" s="1"/>
      <c r="I26" s="1"/>
      <c r="J26" s="1"/>
      <c r="K26" s="1"/>
      <c r="L26" s="1"/>
      <c r="M26" s="1"/>
      <c r="N26" s="1"/>
    </row>
    <row r="27" spans="1:7" ht="15.75">
      <c r="A27" s="15" t="s">
        <v>50</v>
      </c>
      <c r="B27" s="1">
        <v>23.61</v>
      </c>
      <c r="C27" s="1">
        <v>312</v>
      </c>
      <c r="D27" s="1">
        <v>0.15</v>
      </c>
      <c r="E27" s="1">
        <v>50.1</v>
      </c>
      <c r="F27" s="1">
        <v>4.13</v>
      </c>
      <c r="G27" s="1">
        <v>8.04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5" sqref="I45"/>
    </sheetView>
  </sheetViews>
  <sheetFormatPr defaultColWidth="9.140625" defaultRowHeight="12.75"/>
  <cols>
    <col min="1" max="1" width="20.140625" style="7" bestFit="1" customWidth="1"/>
    <col min="2" max="2" width="22.421875" style="4" customWidth="1"/>
    <col min="3" max="3" width="10.7109375" style="0" customWidth="1"/>
    <col min="4" max="4" width="10.57421875" style="0" customWidth="1"/>
    <col min="5" max="5" width="10.140625" style="0" customWidth="1"/>
    <col min="7" max="7" width="12.28125" style="0" customWidth="1"/>
    <col min="8" max="8" width="12.421875" style="0" customWidth="1"/>
    <col min="11" max="11" width="16.421875" style="20" customWidth="1"/>
    <col min="12" max="12" width="15.421875" style="20" customWidth="1"/>
    <col min="13" max="13" width="9.8515625" style="0" customWidth="1"/>
    <col min="14" max="14" width="11.140625" style="0" customWidth="1"/>
    <col min="17" max="17" width="12.421875" style="0" customWidth="1"/>
    <col min="18" max="18" width="11.7109375" style="0" customWidth="1"/>
    <col min="25" max="25" width="10.7109375" style="0" customWidth="1"/>
    <col min="28" max="28" width="12.28125" style="0" customWidth="1"/>
    <col min="29" max="29" width="12.421875" style="0" customWidth="1"/>
  </cols>
  <sheetData>
    <row r="1" spans="3:24" ht="15.75">
      <c r="C1" s="1" t="s">
        <v>41</v>
      </c>
      <c r="D1" s="1"/>
      <c r="I1" s="1" t="s">
        <v>40</v>
      </c>
      <c r="K1" s="18" t="s">
        <v>11</v>
      </c>
      <c r="L1" s="19" t="s">
        <v>11</v>
      </c>
      <c r="M1" s="1" t="s">
        <v>42</v>
      </c>
      <c r="N1" s="1"/>
      <c r="O1" s="1"/>
      <c r="P1" s="1"/>
      <c r="Q1" s="1"/>
      <c r="R1" s="1"/>
      <c r="X1" s="1" t="s">
        <v>45</v>
      </c>
    </row>
    <row r="2" spans="1:29" ht="16.5" thickBot="1">
      <c r="A2" s="8" t="s">
        <v>6</v>
      </c>
      <c r="B2" s="5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3" t="s">
        <v>8</v>
      </c>
      <c r="K2" s="19" t="s">
        <v>43</v>
      </c>
      <c r="L2" s="19" t="s">
        <v>12</v>
      </c>
      <c r="M2" s="21" t="s">
        <v>0</v>
      </c>
      <c r="N2" s="21" t="s">
        <v>1</v>
      </c>
      <c r="O2" s="21" t="s">
        <v>2</v>
      </c>
      <c r="P2" s="21" t="s">
        <v>3</v>
      </c>
      <c r="Q2" s="21" t="s">
        <v>4</v>
      </c>
      <c r="R2" s="21" t="s">
        <v>5</v>
      </c>
      <c r="S2" s="3"/>
      <c r="X2" s="21" t="s">
        <v>0</v>
      </c>
      <c r="Y2" s="21" t="s">
        <v>1</v>
      </c>
      <c r="Z2" s="21" t="s">
        <v>2</v>
      </c>
      <c r="AA2" s="21" t="s">
        <v>3</v>
      </c>
      <c r="AB2" s="21" t="s">
        <v>4</v>
      </c>
      <c r="AC2" s="21" t="s">
        <v>5</v>
      </c>
    </row>
    <row r="3" spans="1:29" ht="15.75">
      <c r="A3" s="9"/>
      <c r="B3" s="6"/>
      <c r="C3" s="3" t="s">
        <v>10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  <c r="I3" s="3" t="s">
        <v>9</v>
      </c>
      <c r="J3" s="3"/>
      <c r="K3" s="19" t="s">
        <v>44</v>
      </c>
      <c r="L3" s="19" t="s">
        <v>44</v>
      </c>
      <c r="M3" s="3">
        <v>64.355</v>
      </c>
      <c r="N3" s="13">
        <v>64.758</v>
      </c>
      <c r="O3" s="3">
        <v>65.075</v>
      </c>
      <c r="P3" s="3">
        <v>64.758</v>
      </c>
      <c r="Q3" s="3">
        <v>66.142</v>
      </c>
      <c r="R3" s="3">
        <v>64.432</v>
      </c>
      <c r="S3" s="3" t="s">
        <v>37</v>
      </c>
      <c r="X3" s="18" t="s">
        <v>10</v>
      </c>
      <c r="Y3" s="18" t="s">
        <v>10</v>
      </c>
      <c r="Z3" s="18" t="s">
        <v>10</v>
      </c>
      <c r="AA3" s="18" t="s">
        <v>10</v>
      </c>
      <c r="AB3" s="18" t="s">
        <v>10</v>
      </c>
      <c r="AC3" s="18" t="s">
        <v>10</v>
      </c>
    </row>
    <row r="4" spans="1:32" ht="15.75">
      <c r="A4" s="9">
        <v>39629.416666666664</v>
      </c>
      <c r="B4" s="6">
        <v>0</v>
      </c>
      <c r="C4" s="1">
        <v>22.23</v>
      </c>
      <c r="D4" s="1">
        <v>22.54</v>
      </c>
      <c r="E4" s="1">
        <v>10.11</v>
      </c>
      <c r="F4" s="1">
        <v>21.87</v>
      </c>
      <c r="G4" s="1">
        <v>23.58</v>
      </c>
      <c r="H4" s="1">
        <v>20.52</v>
      </c>
      <c r="I4" s="1">
        <v>0</v>
      </c>
      <c r="K4" s="17">
        <f aca="true" t="shared" si="0" ref="K4:K28">+K5-16333</f>
        <v>6391342</v>
      </c>
      <c r="M4" s="1">
        <f aca="true" t="shared" si="1" ref="M4:R10">+$M$3-C4</f>
        <v>42.125</v>
      </c>
      <c r="N4" s="12">
        <f t="shared" si="1"/>
        <v>41.815000000000005</v>
      </c>
      <c r="O4" s="1">
        <f t="shared" si="1"/>
        <v>54.245000000000005</v>
      </c>
      <c r="P4" s="1">
        <f t="shared" si="1"/>
        <v>42.485</v>
      </c>
      <c r="Q4" s="1">
        <f t="shared" si="1"/>
        <v>40.775000000000006</v>
      </c>
      <c r="R4" s="1">
        <f t="shared" si="1"/>
        <v>43.83500000000001</v>
      </c>
      <c r="T4" s="11"/>
      <c r="U4" t="s">
        <v>38</v>
      </c>
      <c r="X4" s="1">
        <f aca="true" t="shared" si="2" ref="X4:AC4">+C4</f>
        <v>22.23</v>
      </c>
      <c r="Y4" s="1">
        <f t="shared" si="2"/>
        <v>22.54</v>
      </c>
      <c r="Z4" s="1">
        <f t="shared" si="2"/>
        <v>10.11</v>
      </c>
      <c r="AA4" s="1">
        <f t="shared" si="2"/>
        <v>21.87</v>
      </c>
      <c r="AB4" s="1">
        <f t="shared" si="2"/>
        <v>23.58</v>
      </c>
      <c r="AC4" s="1">
        <f t="shared" si="2"/>
        <v>20.52</v>
      </c>
      <c r="AD4" s="1" t="s">
        <v>46</v>
      </c>
      <c r="AE4" s="1"/>
      <c r="AF4" s="1"/>
    </row>
    <row r="5" spans="1:29" ht="15.75">
      <c r="A5" s="9">
        <v>39629.458333333336</v>
      </c>
      <c r="B5" s="6">
        <v>1</v>
      </c>
      <c r="C5" s="3">
        <v>50.16</v>
      </c>
      <c r="D5" s="3">
        <v>23.72</v>
      </c>
      <c r="E5" s="3">
        <v>10.06</v>
      </c>
      <c r="F5" s="3">
        <v>21.86</v>
      </c>
      <c r="G5" s="3">
        <v>23.68</v>
      </c>
      <c r="H5" s="3">
        <v>20.57</v>
      </c>
      <c r="I5" s="3">
        <v>53</v>
      </c>
      <c r="J5" s="3"/>
      <c r="K5" s="17">
        <f t="shared" si="0"/>
        <v>6407675</v>
      </c>
      <c r="M5" s="1">
        <f t="shared" si="1"/>
        <v>14.195000000000007</v>
      </c>
      <c r="N5" s="1">
        <f t="shared" si="1"/>
        <v>40.635000000000005</v>
      </c>
      <c r="O5" s="1">
        <f t="shared" si="1"/>
        <v>54.295</v>
      </c>
      <c r="P5" s="1">
        <f t="shared" si="1"/>
        <v>42.495000000000005</v>
      </c>
      <c r="Q5" s="1">
        <f t="shared" si="1"/>
        <v>40.675000000000004</v>
      </c>
      <c r="R5" s="1">
        <f t="shared" si="1"/>
        <v>43.785000000000004</v>
      </c>
      <c r="U5" t="s">
        <v>39</v>
      </c>
      <c r="X5" s="1">
        <f>+C5-$X$4</f>
        <v>27.929999999999996</v>
      </c>
      <c r="Y5" s="1">
        <f>+D5-$Y$4</f>
        <v>1.1799999999999997</v>
      </c>
      <c r="Z5" s="1">
        <f>+E5-$Z$4</f>
        <v>-0.049999999999998934</v>
      </c>
      <c r="AA5" s="1">
        <f>+F5-$AA$4</f>
        <v>-0.010000000000001563</v>
      </c>
      <c r="AB5" s="1">
        <f>+G5-$AB$4</f>
        <v>0.10000000000000142</v>
      </c>
      <c r="AC5" s="1">
        <f>+H5-$AC$4</f>
        <v>0.05000000000000071</v>
      </c>
    </row>
    <row r="6" spans="1:29" ht="15.75">
      <c r="A6" s="9">
        <f>+A5+0.04166667</f>
        <v>39629.50000000333</v>
      </c>
      <c r="B6" s="6">
        <f>+B5+1</f>
        <v>2</v>
      </c>
      <c r="C6" s="3">
        <v>50.37</v>
      </c>
      <c r="D6" s="3">
        <v>23.75</v>
      </c>
      <c r="E6" s="3">
        <v>10.04</v>
      </c>
      <c r="F6" s="3">
        <v>21.86</v>
      </c>
      <c r="G6" s="3">
        <v>23.73</v>
      </c>
      <c r="H6" s="3">
        <v>20.44</v>
      </c>
      <c r="I6" s="3">
        <v>53</v>
      </c>
      <c r="J6" s="3"/>
      <c r="K6" s="17">
        <f t="shared" si="0"/>
        <v>6424008</v>
      </c>
      <c r="M6" s="1">
        <f t="shared" si="1"/>
        <v>13.985000000000007</v>
      </c>
      <c r="N6" s="1">
        <f t="shared" si="1"/>
        <v>40.605000000000004</v>
      </c>
      <c r="O6" s="1">
        <f t="shared" si="1"/>
        <v>54.315000000000005</v>
      </c>
      <c r="P6" s="1">
        <f t="shared" si="1"/>
        <v>42.495000000000005</v>
      </c>
      <c r="Q6" s="1">
        <f t="shared" si="1"/>
        <v>40.625</v>
      </c>
      <c r="R6" s="1">
        <f t="shared" si="1"/>
        <v>43.915000000000006</v>
      </c>
      <c r="X6" s="1">
        <f aca="true" t="shared" si="3" ref="X6:X45">+C6-$X$4</f>
        <v>28.139999999999997</v>
      </c>
      <c r="Y6" s="1">
        <f aca="true" t="shared" si="4" ref="Y6:Y45">+D6-$Y$4</f>
        <v>1.2100000000000009</v>
      </c>
      <c r="Z6" s="1">
        <f aca="true" t="shared" si="5" ref="Z6:Z45">+E6-$Z$4</f>
        <v>-0.07000000000000028</v>
      </c>
      <c r="AA6" s="1">
        <f aca="true" t="shared" si="6" ref="AA6:AA45">+F6-$AA$4</f>
        <v>-0.010000000000001563</v>
      </c>
      <c r="AB6" s="1">
        <f aca="true" t="shared" si="7" ref="AB6:AB45">+G6-$AB$4</f>
        <v>0.15000000000000213</v>
      </c>
      <c r="AC6" s="1">
        <f aca="true" t="shared" si="8" ref="AC6:AC45">+H6-$AC$4</f>
        <v>-0.0799999999999983</v>
      </c>
    </row>
    <row r="7" spans="1:29" ht="15.75">
      <c r="A7" s="9">
        <f aca="true" t="shared" si="9" ref="A7:A28">+A6+0.04166667</f>
        <v>39629.54166667333</v>
      </c>
      <c r="B7" s="6">
        <f aca="true" t="shared" si="10" ref="B7:B28">+B6+1</f>
        <v>3</v>
      </c>
      <c r="C7" s="3">
        <v>50.55</v>
      </c>
      <c r="D7" s="3">
        <v>23.79</v>
      </c>
      <c r="E7" s="3">
        <v>10.04</v>
      </c>
      <c r="F7" s="3">
        <v>21.85</v>
      </c>
      <c r="G7" s="3">
        <v>23.95</v>
      </c>
      <c r="H7" s="3">
        <v>20.36</v>
      </c>
      <c r="I7" s="3">
        <v>53</v>
      </c>
      <c r="J7" s="3"/>
      <c r="K7" s="17">
        <f t="shared" si="0"/>
        <v>6440341</v>
      </c>
      <c r="M7" s="1">
        <f t="shared" si="1"/>
        <v>13.805000000000007</v>
      </c>
      <c r="N7" s="1">
        <f t="shared" si="1"/>
        <v>40.565000000000005</v>
      </c>
      <c r="O7" s="1">
        <f t="shared" si="1"/>
        <v>54.315000000000005</v>
      </c>
      <c r="P7" s="1">
        <f t="shared" si="1"/>
        <v>42.505</v>
      </c>
      <c r="Q7" s="1">
        <f t="shared" si="1"/>
        <v>40.405</v>
      </c>
      <c r="R7" s="1">
        <f t="shared" si="1"/>
        <v>43.995000000000005</v>
      </c>
      <c r="X7" s="1">
        <f t="shared" si="3"/>
        <v>28.319999999999997</v>
      </c>
      <c r="Y7" s="1">
        <f t="shared" si="4"/>
        <v>1.25</v>
      </c>
      <c r="Z7" s="1">
        <f t="shared" si="5"/>
        <v>-0.07000000000000028</v>
      </c>
      <c r="AA7" s="1">
        <f t="shared" si="6"/>
        <v>-0.019999999999999574</v>
      </c>
      <c r="AB7" s="1">
        <f t="shared" si="7"/>
        <v>0.370000000000001</v>
      </c>
      <c r="AC7" s="1">
        <f t="shared" si="8"/>
        <v>-0.16000000000000014</v>
      </c>
    </row>
    <row r="8" spans="1:29" ht="15.75">
      <c r="A8" s="9">
        <v>39629.59097222222</v>
      </c>
      <c r="B8" s="6">
        <f t="shared" si="10"/>
        <v>4</v>
      </c>
      <c r="C8" s="3">
        <v>50.6</v>
      </c>
      <c r="D8" s="3">
        <v>23.79</v>
      </c>
      <c r="E8" s="3">
        <v>10.08</v>
      </c>
      <c r="F8" s="3">
        <v>21.89</v>
      </c>
      <c r="G8" s="3">
        <v>23.73</v>
      </c>
      <c r="H8" s="3">
        <v>20.32</v>
      </c>
      <c r="I8" s="3">
        <v>52.5</v>
      </c>
      <c r="J8" s="3"/>
      <c r="K8" s="17">
        <f t="shared" si="0"/>
        <v>6456674</v>
      </c>
      <c r="M8" s="1">
        <f t="shared" si="1"/>
        <v>13.755000000000003</v>
      </c>
      <c r="N8" s="1">
        <f t="shared" si="1"/>
        <v>40.565000000000005</v>
      </c>
      <c r="O8" s="1">
        <f t="shared" si="1"/>
        <v>54.275000000000006</v>
      </c>
      <c r="P8" s="1">
        <f t="shared" si="1"/>
        <v>42.465</v>
      </c>
      <c r="Q8" s="1">
        <f t="shared" si="1"/>
        <v>40.625</v>
      </c>
      <c r="R8" s="1">
        <f t="shared" si="1"/>
        <v>44.035000000000004</v>
      </c>
      <c r="X8" s="1">
        <f t="shared" si="3"/>
        <v>28.37</v>
      </c>
      <c r="Y8" s="1">
        <f t="shared" si="4"/>
        <v>1.25</v>
      </c>
      <c r="Z8" s="1">
        <f t="shared" si="5"/>
        <v>-0.02999999999999936</v>
      </c>
      <c r="AA8" s="1">
        <f t="shared" si="6"/>
        <v>0.019999999999999574</v>
      </c>
      <c r="AB8" s="1">
        <f t="shared" si="7"/>
        <v>0.15000000000000213</v>
      </c>
      <c r="AC8" s="1">
        <f t="shared" si="8"/>
        <v>-0.1999999999999993</v>
      </c>
    </row>
    <row r="9" spans="1:29" ht="15.75">
      <c r="A9" s="9">
        <f t="shared" si="9"/>
        <v>39629.63263889222</v>
      </c>
      <c r="B9" s="6">
        <f t="shared" si="10"/>
        <v>5</v>
      </c>
      <c r="C9" s="10">
        <v>50.68</v>
      </c>
      <c r="D9" s="10">
        <v>23.77</v>
      </c>
      <c r="E9" s="10">
        <v>10.08</v>
      </c>
      <c r="F9" s="10">
        <v>21.91</v>
      </c>
      <c r="G9" s="10">
        <v>23.72</v>
      </c>
      <c r="H9" s="10">
        <v>20.31</v>
      </c>
      <c r="I9" s="10">
        <v>53</v>
      </c>
      <c r="K9" s="17">
        <f t="shared" si="0"/>
        <v>6473007</v>
      </c>
      <c r="M9" s="1">
        <f t="shared" si="1"/>
        <v>13.675000000000004</v>
      </c>
      <c r="N9" s="1">
        <f t="shared" si="1"/>
        <v>40.58500000000001</v>
      </c>
      <c r="O9" s="1">
        <f t="shared" si="1"/>
        <v>54.275000000000006</v>
      </c>
      <c r="P9" s="1">
        <f t="shared" si="1"/>
        <v>42.44500000000001</v>
      </c>
      <c r="Q9" s="1">
        <f t="shared" si="1"/>
        <v>40.635000000000005</v>
      </c>
      <c r="R9" s="1">
        <f t="shared" si="1"/>
        <v>44.045</v>
      </c>
      <c r="X9" s="1">
        <f t="shared" si="3"/>
        <v>28.45</v>
      </c>
      <c r="Y9" s="1">
        <f t="shared" si="4"/>
        <v>1.2300000000000004</v>
      </c>
      <c r="Z9" s="1">
        <f t="shared" si="5"/>
        <v>-0.02999999999999936</v>
      </c>
      <c r="AA9" s="1">
        <f t="shared" si="6"/>
        <v>0.03999999999999915</v>
      </c>
      <c r="AB9" s="1">
        <f t="shared" si="7"/>
        <v>0.14000000000000057</v>
      </c>
      <c r="AC9" s="1">
        <f t="shared" si="8"/>
        <v>-0.21000000000000085</v>
      </c>
    </row>
    <row r="10" spans="1:29" ht="15.75">
      <c r="A10" s="9">
        <f t="shared" si="9"/>
        <v>39629.674305562214</v>
      </c>
      <c r="B10" s="6">
        <f t="shared" si="10"/>
        <v>6</v>
      </c>
      <c r="C10" s="10">
        <v>50.73</v>
      </c>
      <c r="D10" s="10">
        <v>23.73</v>
      </c>
      <c r="E10" s="10">
        <v>10.06</v>
      </c>
      <c r="F10" s="10">
        <v>21.9</v>
      </c>
      <c r="G10" s="10">
        <v>23.67</v>
      </c>
      <c r="H10" s="10">
        <v>20.26</v>
      </c>
      <c r="I10" s="10">
        <v>52.5</v>
      </c>
      <c r="K10" s="17">
        <f t="shared" si="0"/>
        <v>6489340</v>
      </c>
      <c r="M10" s="1">
        <f t="shared" si="1"/>
        <v>13.625000000000007</v>
      </c>
      <c r="N10" s="1">
        <f t="shared" si="1"/>
        <v>40.625</v>
      </c>
      <c r="O10" s="1">
        <f t="shared" si="1"/>
        <v>54.295</v>
      </c>
      <c r="P10" s="1">
        <f t="shared" si="1"/>
        <v>42.455000000000005</v>
      </c>
      <c r="Q10" s="1">
        <f t="shared" si="1"/>
        <v>40.685</v>
      </c>
      <c r="R10" s="1">
        <f t="shared" si="1"/>
        <v>44.095</v>
      </c>
      <c r="X10" s="1">
        <f t="shared" si="3"/>
        <v>28.499999999999996</v>
      </c>
      <c r="Y10" s="1">
        <f t="shared" si="4"/>
        <v>1.1900000000000013</v>
      </c>
      <c r="Z10" s="1">
        <f t="shared" si="5"/>
        <v>-0.049999999999998934</v>
      </c>
      <c r="AA10" s="1">
        <f t="shared" si="6"/>
        <v>0.029999999999997584</v>
      </c>
      <c r="AB10" s="1">
        <f t="shared" si="7"/>
        <v>0.09000000000000341</v>
      </c>
      <c r="AC10" s="1">
        <f t="shared" si="8"/>
        <v>-0.259999999999998</v>
      </c>
    </row>
    <row r="11" spans="1:29" ht="15.75">
      <c r="A11" s="9">
        <f t="shared" si="9"/>
        <v>39629.71597223221</v>
      </c>
      <c r="B11" s="6">
        <f t="shared" si="10"/>
        <v>7</v>
      </c>
      <c r="C11" s="10">
        <v>50.78</v>
      </c>
      <c r="D11" s="10">
        <v>23.71</v>
      </c>
      <c r="E11" s="10">
        <v>10.02</v>
      </c>
      <c r="F11" s="10">
        <v>21.89</v>
      </c>
      <c r="G11" s="10">
        <v>23.68</v>
      </c>
      <c r="H11" s="10">
        <v>20.21</v>
      </c>
      <c r="I11" s="10">
        <v>52.5</v>
      </c>
      <c r="K11" s="17">
        <f t="shared" si="0"/>
        <v>6505673</v>
      </c>
      <c r="M11" s="1">
        <f aca="true" t="shared" si="11" ref="M11:M42">+$M$3-C11</f>
        <v>13.575000000000003</v>
      </c>
      <c r="N11" s="1">
        <f aca="true" t="shared" si="12" ref="N11:N45">+$M$3-D11</f>
        <v>40.645</v>
      </c>
      <c r="O11" s="1">
        <f aca="true" t="shared" si="13" ref="O11:O45">+$M$3-E11</f>
        <v>54.33500000000001</v>
      </c>
      <c r="P11" s="1">
        <f aca="true" t="shared" si="14" ref="P11:P45">+$M$3-F11</f>
        <v>42.465</v>
      </c>
      <c r="Q11" s="1">
        <f aca="true" t="shared" si="15" ref="Q11:Q45">+$M$3-G11</f>
        <v>40.675000000000004</v>
      </c>
      <c r="R11" s="1">
        <f aca="true" t="shared" si="16" ref="R11:R45">+$M$3-H11</f>
        <v>44.145</v>
      </c>
      <c r="X11" s="1">
        <f t="shared" si="3"/>
        <v>28.55</v>
      </c>
      <c r="Y11" s="1">
        <f t="shared" si="4"/>
        <v>1.1700000000000017</v>
      </c>
      <c r="Z11" s="1">
        <f t="shared" si="5"/>
        <v>-0.08999999999999986</v>
      </c>
      <c r="AA11" s="1">
        <f t="shared" si="6"/>
        <v>0.019999999999999574</v>
      </c>
      <c r="AB11" s="1">
        <f t="shared" si="7"/>
        <v>0.10000000000000142</v>
      </c>
      <c r="AC11" s="1">
        <f t="shared" si="8"/>
        <v>-0.3099999999999987</v>
      </c>
    </row>
    <row r="12" spans="1:29" ht="15.75">
      <c r="A12" s="9">
        <f t="shared" si="9"/>
        <v>39629.75763890221</v>
      </c>
      <c r="B12" s="6">
        <f t="shared" si="10"/>
        <v>8</v>
      </c>
      <c r="C12" s="10">
        <v>50.86</v>
      </c>
      <c r="D12" s="10">
        <v>23.76</v>
      </c>
      <c r="E12" s="10">
        <v>10.04</v>
      </c>
      <c r="F12" s="10">
        <v>21.92</v>
      </c>
      <c r="G12" s="10">
        <v>23.7</v>
      </c>
      <c r="H12" s="10">
        <v>20.25</v>
      </c>
      <c r="I12" s="10">
        <v>52.5</v>
      </c>
      <c r="K12" s="17">
        <f t="shared" si="0"/>
        <v>6522006</v>
      </c>
      <c r="M12" s="1">
        <f t="shared" si="11"/>
        <v>13.495000000000005</v>
      </c>
      <c r="N12" s="1">
        <f t="shared" si="12"/>
        <v>40.595</v>
      </c>
      <c r="O12" s="1">
        <f t="shared" si="13"/>
        <v>54.315000000000005</v>
      </c>
      <c r="P12" s="1">
        <f t="shared" si="14"/>
        <v>42.435</v>
      </c>
      <c r="Q12" s="1">
        <f t="shared" si="15"/>
        <v>40.655</v>
      </c>
      <c r="R12" s="1">
        <f t="shared" si="16"/>
        <v>44.105000000000004</v>
      </c>
      <c r="X12" s="1">
        <f t="shared" si="3"/>
        <v>28.63</v>
      </c>
      <c r="Y12" s="1">
        <f t="shared" si="4"/>
        <v>1.2200000000000024</v>
      </c>
      <c r="Z12" s="1">
        <f t="shared" si="5"/>
        <v>-0.07000000000000028</v>
      </c>
      <c r="AA12" s="1">
        <f t="shared" si="6"/>
        <v>0.05000000000000071</v>
      </c>
      <c r="AB12" s="1">
        <f t="shared" si="7"/>
        <v>0.120000000000001</v>
      </c>
      <c r="AC12" s="1">
        <f t="shared" si="8"/>
        <v>-0.2699999999999996</v>
      </c>
    </row>
    <row r="13" spans="1:29" ht="15.75">
      <c r="A13" s="9">
        <f t="shared" si="9"/>
        <v>39629.7993055722</v>
      </c>
      <c r="B13" s="6">
        <f t="shared" si="10"/>
        <v>9</v>
      </c>
      <c r="C13" s="10">
        <v>50.94</v>
      </c>
      <c r="D13" s="10">
        <v>23.8</v>
      </c>
      <c r="E13" s="10">
        <v>10.05</v>
      </c>
      <c r="F13" s="10">
        <v>21.93</v>
      </c>
      <c r="G13" s="10">
        <v>23.73</v>
      </c>
      <c r="H13" s="10">
        <v>20.3</v>
      </c>
      <c r="I13" s="10">
        <v>53</v>
      </c>
      <c r="K13" s="17">
        <f t="shared" si="0"/>
        <v>6538339</v>
      </c>
      <c r="M13" s="1">
        <f t="shared" si="11"/>
        <v>13.415000000000006</v>
      </c>
      <c r="N13" s="1">
        <f t="shared" si="12"/>
        <v>40.55500000000001</v>
      </c>
      <c r="O13" s="1">
        <f t="shared" si="13"/>
        <v>54.30500000000001</v>
      </c>
      <c r="P13" s="1">
        <f t="shared" si="14"/>
        <v>42.425000000000004</v>
      </c>
      <c r="Q13" s="1">
        <f t="shared" si="15"/>
        <v>40.625</v>
      </c>
      <c r="R13" s="1">
        <f t="shared" si="16"/>
        <v>44.05500000000001</v>
      </c>
      <c r="X13" s="1">
        <f t="shared" si="3"/>
        <v>28.709999999999997</v>
      </c>
      <c r="Y13" s="1">
        <f t="shared" si="4"/>
        <v>1.2600000000000016</v>
      </c>
      <c r="Z13" s="1">
        <f t="shared" si="5"/>
        <v>-0.05999999999999872</v>
      </c>
      <c r="AA13" s="1">
        <f t="shared" si="6"/>
        <v>0.05999999999999872</v>
      </c>
      <c r="AB13" s="1">
        <f t="shared" si="7"/>
        <v>0.15000000000000213</v>
      </c>
      <c r="AC13" s="1">
        <f t="shared" si="8"/>
        <v>-0.21999999999999886</v>
      </c>
    </row>
    <row r="14" spans="1:29" ht="15.75">
      <c r="A14" s="9">
        <f t="shared" si="9"/>
        <v>39629.8409722422</v>
      </c>
      <c r="B14" s="6">
        <f t="shared" si="10"/>
        <v>10</v>
      </c>
      <c r="C14" s="10">
        <v>50.99</v>
      </c>
      <c r="D14" s="10">
        <v>23.8</v>
      </c>
      <c r="E14" s="10">
        <v>10.05</v>
      </c>
      <c r="F14" s="10">
        <v>21.96</v>
      </c>
      <c r="G14" s="10">
        <v>23.75</v>
      </c>
      <c r="H14" s="10">
        <v>20.29</v>
      </c>
      <c r="I14" s="10">
        <v>52.5</v>
      </c>
      <c r="K14" s="17">
        <f t="shared" si="0"/>
        <v>6554672</v>
      </c>
      <c r="M14" s="1">
        <f t="shared" si="11"/>
        <v>13.365000000000002</v>
      </c>
      <c r="N14" s="1">
        <f t="shared" si="12"/>
        <v>40.55500000000001</v>
      </c>
      <c r="O14" s="1">
        <f t="shared" si="13"/>
        <v>54.30500000000001</v>
      </c>
      <c r="P14" s="1">
        <f t="shared" si="14"/>
        <v>42.395</v>
      </c>
      <c r="Q14" s="1">
        <f t="shared" si="15"/>
        <v>40.605000000000004</v>
      </c>
      <c r="R14" s="1">
        <f t="shared" si="16"/>
        <v>44.065000000000005</v>
      </c>
      <c r="X14" s="1">
        <f t="shared" si="3"/>
        <v>28.76</v>
      </c>
      <c r="Y14" s="1">
        <f t="shared" si="4"/>
        <v>1.2600000000000016</v>
      </c>
      <c r="Z14" s="1">
        <f t="shared" si="5"/>
        <v>-0.05999999999999872</v>
      </c>
      <c r="AA14" s="1">
        <f t="shared" si="6"/>
        <v>0.08999999999999986</v>
      </c>
      <c r="AB14" s="1">
        <f t="shared" si="7"/>
        <v>0.1700000000000017</v>
      </c>
      <c r="AC14" s="1">
        <f t="shared" si="8"/>
        <v>-0.23000000000000043</v>
      </c>
    </row>
    <row r="15" spans="1:29" ht="15.75">
      <c r="A15" s="9">
        <f t="shared" si="9"/>
        <v>39629.8826389122</v>
      </c>
      <c r="B15" s="6">
        <f t="shared" si="10"/>
        <v>11</v>
      </c>
      <c r="C15" s="10">
        <v>51.03</v>
      </c>
      <c r="D15" s="10">
        <v>23.85</v>
      </c>
      <c r="E15" s="10">
        <v>10.08</v>
      </c>
      <c r="F15" s="10">
        <v>22.01</v>
      </c>
      <c r="G15" s="10">
        <v>23.75</v>
      </c>
      <c r="H15" s="10">
        <v>20.3</v>
      </c>
      <c r="I15" s="10">
        <v>52.5</v>
      </c>
      <c r="K15" s="17">
        <f t="shared" si="0"/>
        <v>6571005</v>
      </c>
      <c r="M15" s="1">
        <f t="shared" si="11"/>
        <v>13.325000000000003</v>
      </c>
      <c r="N15" s="1">
        <f t="shared" si="12"/>
        <v>40.505</v>
      </c>
      <c r="O15" s="1">
        <f t="shared" si="13"/>
        <v>54.275000000000006</v>
      </c>
      <c r="P15" s="1">
        <f t="shared" si="14"/>
        <v>42.345</v>
      </c>
      <c r="Q15" s="1">
        <f t="shared" si="15"/>
        <v>40.605000000000004</v>
      </c>
      <c r="R15" s="1">
        <f t="shared" si="16"/>
        <v>44.05500000000001</v>
      </c>
      <c r="X15" s="1">
        <f t="shared" si="3"/>
        <v>28.8</v>
      </c>
      <c r="Y15" s="1">
        <f t="shared" si="4"/>
        <v>1.3100000000000023</v>
      </c>
      <c r="Z15" s="1">
        <f t="shared" si="5"/>
        <v>-0.02999999999999936</v>
      </c>
      <c r="AA15" s="1">
        <f t="shared" si="6"/>
        <v>0.14000000000000057</v>
      </c>
      <c r="AB15" s="1">
        <f t="shared" si="7"/>
        <v>0.1700000000000017</v>
      </c>
      <c r="AC15" s="1">
        <f t="shared" si="8"/>
        <v>-0.21999999999999886</v>
      </c>
    </row>
    <row r="16" spans="1:29" ht="15.75">
      <c r="A16" s="9">
        <f t="shared" si="9"/>
        <v>39629.92430558219</v>
      </c>
      <c r="B16" s="6">
        <f t="shared" si="10"/>
        <v>12</v>
      </c>
      <c r="C16" s="10">
        <v>51.09</v>
      </c>
      <c r="D16" s="10">
        <v>23.85</v>
      </c>
      <c r="E16" s="10">
        <v>10.05</v>
      </c>
      <c r="F16" s="10">
        <v>21.98</v>
      </c>
      <c r="G16" s="10">
        <v>23.81</v>
      </c>
      <c r="H16" s="10">
        <v>20.31</v>
      </c>
      <c r="I16" s="10">
        <v>52.5</v>
      </c>
      <c r="K16" s="17">
        <f t="shared" si="0"/>
        <v>6587338</v>
      </c>
      <c r="M16" s="1">
        <f t="shared" si="11"/>
        <v>13.265</v>
      </c>
      <c r="N16" s="1">
        <f t="shared" si="12"/>
        <v>40.505</v>
      </c>
      <c r="O16" s="1">
        <f t="shared" si="13"/>
        <v>54.30500000000001</v>
      </c>
      <c r="P16" s="1">
        <f t="shared" si="14"/>
        <v>42.375</v>
      </c>
      <c r="Q16" s="1">
        <f t="shared" si="15"/>
        <v>40.545</v>
      </c>
      <c r="R16" s="1">
        <f t="shared" si="16"/>
        <v>44.045</v>
      </c>
      <c r="X16" s="1">
        <f t="shared" si="3"/>
        <v>28.860000000000003</v>
      </c>
      <c r="Y16" s="1">
        <f t="shared" si="4"/>
        <v>1.3100000000000023</v>
      </c>
      <c r="Z16" s="1">
        <f t="shared" si="5"/>
        <v>-0.05999999999999872</v>
      </c>
      <c r="AA16" s="1">
        <f t="shared" si="6"/>
        <v>0.10999999999999943</v>
      </c>
      <c r="AB16" s="1">
        <f t="shared" si="7"/>
        <v>0.23000000000000043</v>
      </c>
      <c r="AC16" s="1">
        <f t="shared" si="8"/>
        <v>-0.21000000000000085</v>
      </c>
    </row>
    <row r="17" spans="1:29" ht="15.75">
      <c r="A17" s="9">
        <f t="shared" si="9"/>
        <v>39629.96597225219</v>
      </c>
      <c r="B17" s="6">
        <f t="shared" si="10"/>
        <v>13</v>
      </c>
      <c r="C17" s="10">
        <v>51.1</v>
      </c>
      <c r="D17" s="10">
        <v>23.88</v>
      </c>
      <c r="E17" s="10">
        <v>10.05</v>
      </c>
      <c r="F17" s="10">
        <v>21.95</v>
      </c>
      <c r="G17" s="10">
        <v>23.83</v>
      </c>
      <c r="H17" s="10">
        <v>20.31</v>
      </c>
      <c r="I17" s="10">
        <v>52.5</v>
      </c>
      <c r="K17" s="17">
        <f t="shared" si="0"/>
        <v>6603671</v>
      </c>
      <c r="M17" s="1">
        <f t="shared" si="11"/>
        <v>13.255000000000003</v>
      </c>
      <c r="N17" s="1">
        <f t="shared" si="12"/>
        <v>40.47500000000001</v>
      </c>
      <c r="O17" s="1">
        <f t="shared" si="13"/>
        <v>54.30500000000001</v>
      </c>
      <c r="P17" s="1">
        <f t="shared" si="14"/>
        <v>42.405</v>
      </c>
      <c r="Q17" s="1">
        <f t="shared" si="15"/>
        <v>40.525000000000006</v>
      </c>
      <c r="R17" s="1">
        <f t="shared" si="16"/>
        <v>44.045</v>
      </c>
      <c r="X17" s="1">
        <f t="shared" si="3"/>
        <v>28.87</v>
      </c>
      <c r="Y17" s="1">
        <f t="shared" si="4"/>
        <v>1.3399999999999999</v>
      </c>
      <c r="Z17" s="1">
        <f t="shared" si="5"/>
        <v>-0.05999999999999872</v>
      </c>
      <c r="AA17" s="1">
        <f t="shared" si="6"/>
        <v>0.0799999999999983</v>
      </c>
      <c r="AB17" s="1">
        <f t="shared" si="7"/>
        <v>0.25</v>
      </c>
      <c r="AC17" s="1">
        <f t="shared" si="8"/>
        <v>-0.21000000000000085</v>
      </c>
    </row>
    <row r="18" spans="1:29" ht="15.75">
      <c r="A18" s="9">
        <v>39630</v>
      </c>
      <c r="B18" s="6">
        <f t="shared" si="10"/>
        <v>14</v>
      </c>
      <c r="C18" s="10">
        <v>51.15</v>
      </c>
      <c r="D18" s="10">
        <v>23.85</v>
      </c>
      <c r="E18" s="10">
        <v>10.05</v>
      </c>
      <c r="F18" s="10">
        <v>21.98</v>
      </c>
      <c r="G18" s="10">
        <v>23.82</v>
      </c>
      <c r="H18" s="10">
        <v>20.32</v>
      </c>
      <c r="I18" s="10">
        <v>52.5</v>
      </c>
      <c r="K18" s="17">
        <f t="shared" si="0"/>
        <v>6620004</v>
      </c>
      <c r="M18" s="1">
        <f t="shared" si="11"/>
        <v>13.205000000000005</v>
      </c>
      <c r="N18" s="1">
        <f t="shared" si="12"/>
        <v>40.505</v>
      </c>
      <c r="O18" s="1">
        <f t="shared" si="13"/>
        <v>54.30500000000001</v>
      </c>
      <c r="P18" s="1">
        <f t="shared" si="14"/>
        <v>42.375</v>
      </c>
      <c r="Q18" s="1">
        <f t="shared" si="15"/>
        <v>40.535000000000004</v>
      </c>
      <c r="R18" s="1">
        <f t="shared" si="16"/>
        <v>44.035000000000004</v>
      </c>
      <c r="X18" s="1">
        <f t="shared" si="3"/>
        <v>28.919999999999998</v>
      </c>
      <c r="Y18" s="1">
        <f t="shared" si="4"/>
        <v>1.3100000000000023</v>
      </c>
      <c r="Z18" s="1">
        <f t="shared" si="5"/>
        <v>-0.05999999999999872</v>
      </c>
      <c r="AA18" s="1">
        <f t="shared" si="6"/>
        <v>0.10999999999999943</v>
      </c>
      <c r="AB18" s="1">
        <f t="shared" si="7"/>
        <v>0.240000000000002</v>
      </c>
      <c r="AC18" s="1">
        <f t="shared" si="8"/>
        <v>-0.1999999999999993</v>
      </c>
    </row>
    <row r="19" spans="1:29" ht="15.75">
      <c r="A19" s="9">
        <f t="shared" si="9"/>
        <v>39630.04166667</v>
      </c>
      <c r="B19" s="6">
        <f t="shared" si="10"/>
        <v>15</v>
      </c>
      <c r="C19" s="10">
        <v>51.15</v>
      </c>
      <c r="D19" s="10">
        <v>23.85</v>
      </c>
      <c r="E19" s="10">
        <v>10.05</v>
      </c>
      <c r="F19" s="10">
        <v>22</v>
      </c>
      <c r="G19" s="10">
        <v>23.83</v>
      </c>
      <c r="H19" s="10">
        <v>20.32</v>
      </c>
      <c r="I19" s="10">
        <v>52.5</v>
      </c>
      <c r="K19" s="17">
        <f t="shared" si="0"/>
        <v>6636337</v>
      </c>
      <c r="M19" s="1">
        <f t="shared" si="11"/>
        <v>13.205000000000005</v>
      </c>
      <c r="N19" s="1">
        <f t="shared" si="12"/>
        <v>40.505</v>
      </c>
      <c r="O19" s="1">
        <f t="shared" si="13"/>
        <v>54.30500000000001</v>
      </c>
      <c r="P19" s="1">
        <f t="shared" si="14"/>
        <v>42.355000000000004</v>
      </c>
      <c r="Q19" s="1">
        <f t="shared" si="15"/>
        <v>40.525000000000006</v>
      </c>
      <c r="R19" s="1">
        <f t="shared" si="16"/>
        <v>44.035000000000004</v>
      </c>
      <c r="X19" s="1">
        <f t="shared" si="3"/>
        <v>28.919999999999998</v>
      </c>
      <c r="Y19" s="1">
        <f t="shared" si="4"/>
        <v>1.3100000000000023</v>
      </c>
      <c r="Z19" s="1">
        <f t="shared" si="5"/>
        <v>-0.05999999999999872</v>
      </c>
      <c r="AA19" s="1">
        <f t="shared" si="6"/>
        <v>0.129999999999999</v>
      </c>
      <c r="AB19" s="1">
        <f t="shared" si="7"/>
        <v>0.25</v>
      </c>
      <c r="AC19" s="1">
        <f t="shared" si="8"/>
        <v>-0.1999999999999993</v>
      </c>
    </row>
    <row r="20" spans="1:29" ht="15.75">
      <c r="A20" s="9">
        <f t="shared" si="9"/>
        <v>39630.08333333999</v>
      </c>
      <c r="B20" s="6">
        <f t="shared" si="10"/>
        <v>16</v>
      </c>
      <c r="C20" s="10">
        <v>51.15</v>
      </c>
      <c r="D20" s="10">
        <v>23.86</v>
      </c>
      <c r="E20" s="10">
        <v>10.05</v>
      </c>
      <c r="F20" s="10">
        <v>22</v>
      </c>
      <c r="G20" s="10">
        <v>23.83</v>
      </c>
      <c r="H20" s="10">
        <v>20.31</v>
      </c>
      <c r="I20" s="10">
        <v>52.5</v>
      </c>
      <c r="K20" s="17">
        <f t="shared" si="0"/>
        <v>6652670</v>
      </c>
      <c r="M20" s="1">
        <f t="shared" si="11"/>
        <v>13.205000000000005</v>
      </c>
      <c r="N20" s="1">
        <f t="shared" si="12"/>
        <v>40.495000000000005</v>
      </c>
      <c r="O20" s="1">
        <f t="shared" si="13"/>
        <v>54.30500000000001</v>
      </c>
      <c r="P20" s="1">
        <f t="shared" si="14"/>
        <v>42.355000000000004</v>
      </c>
      <c r="Q20" s="1">
        <f t="shared" si="15"/>
        <v>40.525000000000006</v>
      </c>
      <c r="R20" s="1">
        <f t="shared" si="16"/>
        <v>44.045</v>
      </c>
      <c r="X20" s="1">
        <f t="shared" si="3"/>
        <v>28.919999999999998</v>
      </c>
      <c r="Y20" s="1">
        <f t="shared" si="4"/>
        <v>1.3200000000000003</v>
      </c>
      <c r="Z20" s="1">
        <f t="shared" si="5"/>
        <v>-0.05999999999999872</v>
      </c>
      <c r="AA20" s="1">
        <f t="shared" si="6"/>
        <v>0.129999999999999</v>
      </c>
      <c r="AB20" s="1">
        <f t="shared" si="7"/>
        <v>0.25</v>
      </c>
      <c r="AC20" s="1">
        <f t="shared" si="8"/>
        <v>-0.21000000000000085</v>
      </c>
    </row>
    <row r="21" spans="1:29" ht="15.75">
      <c r="A21" s="9">
        <f t="shared" si="9"/>
        <v>39630.12500000999</v>
      </c>
      <c r="B21" s="6">
        <f t="shared" si="10"/>
        <v>17</v>
      </c>
      <c r="C21" s="10">
        <v>51.17</v>
      </c>
      <c r="D21" s="10">
        <v>23.82</v>
      </c>
      <c r="E21" s="10">
        <v>10.05</v>
      </c>
      <c r="F21" s="10">
        <v>21.99</v>
      </c>
      <c r="G21" s="10">
        <v>23.78</v>
      </c>
      <c r="H21" s="10">
        <v>20.31</v>
      </c>
      <c r="I21" s="10">
        <v>52.5</v>
      </c>
      <c r="K21" s="17">
        <f t="shared" si="0"/>
        <v>6669003</v>
      </c>
      <c r="M21" s="1">
        <f t="shared" si="11"/>
        <v>13.185000000000002</v>
      </c>
      <c r="N21" s="1">
        <f t="shared" si="12"/>
        <v>40.535000000000004</v>
      </c>
      <c r="O21" s="1">
        <f t="shared" si="13"/>
        <v>54.30500000000001</v>
      </c>
      <c r="P21" s="1">
        <f t="shared" si="14"/>
        <v>42.36500000000001</v>
      </c>
      <c r="Q21" s="1">
        <f t="shared" si="15"/>
        <v>40.575</v>
      </c>
      <c r="R21" s="1">
        <f t="shared" si="16"/>
        <v>44.045</v>
      </c>
      <c r="X21" s="1">
        <f t="shared" si="3"/>
        <v>28.94</v>
      </c>
      <c r="Y21" s="1">
        <f t="shared" si="4"/>
        <v>1.2800000000000011</v>
      </c>
      <c r="Z21" s="1">
        <f t="shared" si="5"/>
        <v>-0.05999999999999872</v>
      </c>
      <c r="AA21" s="1">
        <f t="shared" si="6"/>
        <v>0.11999999999999744</v>
      </c>
      <c r="AB21" s="1">
        <f t="shared" si="7"/>
        <v>0.20000000000000284</v>
      </c>
      <c r="AC21" s="1">
        <f t="shared" si="8"/>
        <v>-0.21000000000000085</v>
      </c>
    </row>
    <row r="22" spans="1:29" ht="15.75">
      <c r="A22" s="9">
        <f t="shared" si="9"/>
        <v>39630.16666667999</v>
      </c>
      <c r="B22" s="6">
        <f t="shared" si="10"/>
        <v>18</v>
      </c>
      <c r="C22" s="10">
        <v>51.16</v>
      </c>
      <c r="D22" s="10">
        <v>23.81</v>
      </c>
      <c r="E22" s="10">
        <v>10.05</v>
      </c>
      <c r="F22" s="10">
        <v>21.99</v>
      </c>
      <c r="G22" s="10">
        <v>23.8</v>
      </c>
      <c r="H22" s="10">
        <v>20.31</v>
      </c>
      <c r="I22" s="10">
        <v>52.5</v>
      </c>
      <c r="K22" s="17">
        <f t="shared" si="0"/>
        <v>6685336</v>
      </c>
      <c r="M22" s="1">
        <f t="shared" si="11"/>
        <v>13.195000000000007</v>
      </c>
      <c r="N22" s="1">
        <f t="shared" si="12"/>
        <v>40.545</v>
      </c>
      <c r="O22" s="1">
        <f t="shared" si="13"/>
        <v>54.30500000000001</v>
      </c>
      <c r="P22" s="1">
        <f t="shared" si="14"/>
        <v>42.36500000000001</v>
      </c>
      <c r="Q22" s="1">
        <f t="shared" si="15"/>
        <v>40.55500000000001</v>
      </c>
      <c r="R22" s="1">
        <f t="shared" si="16"/>
        <v>44.045</v>
      </c>
      <c r="X22" s="1">
        <f t="shared" si="3"/>
        <v>28.929999999999996</v>
      </c>
      <c r="Y22" s="1">
        <f t="shared" si="4"/>
        <v>1.2699999999999996</v>
      </c>
      <c r="Z22" s="1">
        <f t="shared" si="5"/>
        <v>-0.05999999999999872</v>
      </c>
      <c r="AA22" s="1">
        <f t="shared" si="6"/>
        <v>0.11999999999999744</v>
      </c>
      <c r="AB22" s="1">
        <f t="shared" si="7"/>
        <v>0.22000000000000242</v>
      </c>
      <c r="AC22" s="1">
        <f t="shared" si="8"/>
        <v>-0.21000000000000085</v>
      </c>
    </row>
    <row r="23" spans="1:29" ht="15.75">
      <c r="A23" s="9">
        <f t="shared" si="9"/>
        <v>39630.20833334998</v>
      </c>
      <c r="B23" s="6">
        <f t="shared" si="10"/>
        <v>19</v>
      </c>
      <c r="C23" s="10">
        <v>51.18</v>
      </c>
      <c r="D23" s="10">
        <v>23.81</v>
      </c>
      <c r="E23" s="10">
        <v>10.05</v>
      </c>
      <c r="F23" s="10">
        <v>21.96</v>
      </c>
      <c r="G23" s="10">
        <v>23.76</v>
      </c>
      <c r="H23" s="10">
        <v>20.26</v>
      </c>
      <c r="I23" s="10">
        <v>52.5</v>
      </c>
      <c r="K23" s="17">
        <f t="shared" si="0"/>
        <v>6701669</v>
      </c>
      <c r="M23" s="1">
        <f t="shared" si="11"/>
        <v>13.175000000000004</v>
      </c>
      <c r="N23" s="1">
        <f t="shared" si="12"/>
        <v>40.545</v>
      </c>
      <c r="O23" s="1">
        <f t="shared" si="13"/>
        <v>54.30500000000001</v>
      </c>
      <c r="P23" s="1">
        <f t="shared" si="14"/>
        <v>42.395</v>
      </c>
      <c r="Q23" s="1">
        <f t="shared" si="15"/>
        <v>40.595</v>
      </c>
      <c r="R23" s="1">
        <f t="shared" si="16"/>
        <v>44.095</v>
      </c>
      <c r="X23" s="1">
        <f t="shared" si="3"/>
        <v>28.95</v>
      </c>
      <c r="Y23" s="1">
        <f t="shared" si="4"/>
        <v>1.2699999999999996</v>
      </c>
      <c r="Z23" s="1">
        <f t="shared" si="5"/>
        <v>-0.05999999999999872</v>
      </c>
      <c r="AA23" s="1">
        <f t="shared" si="6"/>
        <v>0.08999999999999986</v>
      </c>
      <c r="AB23" s="1">
        <f t="shared" si="7"/>
        <v>0.18000000000000327</v>
      </c>
      <c r="AC23" s="1">
        <f t="shared" si="8"/>
        <v>-0.259999999999998</v>
      </c>
    </row>
    <row r="24" spans="1:29" ht="15.75">
      <c r="A24" s="9">
        <f t="shared" si="9"/>
        <v>39630.25000001998</v>
      </c>
      <c r="B24" s="6">
        <f t="shared" si="10"/>
        <v>20</v>
      </c>
      <c r="C24" s="10">
        <v>51.2</v>
      </c>
      <c r="D24" s="10">
        <v>23.76</v>
      </c>
      <c r="E24" s="10">
        <v>10.05</v>
      </c>
      <c r="F24" s="10">
        <v>22.01</v>
      </c>
      <c r="G24" s="10">
        <v>23.75</v>
      </c>
      <c r="H24" s="10">
        <v>20.25</v>
      </c>
      <c r="I24" s="10">
        <v>52.5</v>
      </c>
      <c r="K24" s="17">
        <f t="shared" si="0"/>
        <v>6718002</v>
      </c>
      <c r="M24" s="1">
        <f t="shared" si="11"/>
        <v>13.155000000000001</v>
      </c>
      <c r="N24" s="1">
        <f t="shared" si="12"/>
        <v>40.595</v>
      </c>
      <c r="O24" s="1">
        <f t="shared" si="13"/>
        <v>54.30500000000001</v>
      </c>
      <c r="P24" s="1">
        <f t="shared" si="14"/>
        <v>42.345</v>
      </c>
      <c r="Q24" s="1">
        <f t="shared" si="15"/>
        <v>40.605000000000004</v>
      </c>
      <c r="R24" s="1">
        <f t="shared" si="16"/>
        <v>44.105000000000004</v>
      </c>
      <c r="X24" s="1">
        <f t="shared" si="3"/>
        <v>28.970000000000002</v>
      </c>
      <c r="Y24" s="1">
        <f t="shared" si="4"/>
        <v>1.2200000000000024</v>
      </c>
      <c r="Z24" s="1">
        <f t="shared" si="5"/>
        <v>-0.05999999999999872</v>
      </c>
      <c r="AA24" s="1">
        <f t="shared" si="6"/>
        <v>0.14000000000000057</v>
      </c>
      <c r="AB24" s="1">
        <f t="shared" si="7"/>
        <v>0.1700000000000017</v>
      </c>
      <c r="AC24" s="1">
        <f t="shared" si="8"/>
        <v>-0.2699999999999996</v>
      </c>
    </row>
    <row r="25" spans="1:29" ht="15.75">
      <c r="A25" s="9">
        <f t="shared" si="9"/>
        <v>39630.29166668998</v>
      </c>
      <c r="B25" s="6">
        <f t="shared" si="10"/>
        <v>21</v>
      </c>
      <c r="C25" s="10">
        <v>51.2</v>
      </c>
      <c r="D25" s="10">
        <v>23.76</v>
      </c>
      <c r="E25" s="10">
        <v>10.02</v>
      </c>
      <c r="F25" s="10">
        <v>21.96</v>
      </c>
      <c r="G25" s="10">
        <v>23.68</v>
      </c>
      <c r="H25" s="10">
        <v>20.23</v>
      </c>
      <c r="I25" s="10">
        <v>52.5</v>
      </c>
      <c r="K25" s="17">
        <f t="shared" si="0"/>
        <v>6734335</v>
      </c>
      <c r="M25" s="1">
        <f t="shared" si="11"/>
        <v>13.155000000000001</v>
      </c>
      <c r="N25" s="1">
        <f t="shared" si="12"/>
        <v>40.595</v>
      </c>
      <c r="O25" s="1">
        <f t="shared" si="13"/>
        <v>54.33500000000001</v>
      </c>
      <c r="P25" s="1">
        <f t="shared" si="14"/>
        <v>42.395</v>
      </c>
      <c r="Q25" s="1">
        <f t="shared" si="15"/>
        <v>40.675000000000004</v>
      </c>
      <c r="R25" s="1">
        <f t="shared" si="16"/>
        <v>44.125</v>
      </c>
      <c r="X25" s="1">
        <f t="shared" si="3"/>
        <v>28.970000000000002</v>
      </c>
      <c r="Y25" s="1">
        <f t="shared" si="4"/>
        <v>1.2200000000000024</v>
      </c>
      <c r="Z25" s="1">
        <f t="shared" si="5"/>
        <v>-0.08999999999999986</v>
      </c>
      <c r="AA25" s="1">
        <f t="shared" si="6"/>
        <v>0.08999999999999986</v>
      </c>
      <c r="AB25" s="1">
        <f t="shared" si="7"/>
        <v>0.10000000000000142</v>
      </c>
      <c r="AC25" s="1">
        <f t="shared" si="8"/>
        <v>-0.28999999999999915</v>
      </c>
    </row>
    <row r="26" spans="1:29" ht="15.75">
      <c r="A26" s="9">
        <f t="shared" si="9"/>
        <v>39630.33333335997</v>
      </c>
      <c r="B26" s="6">
        <f t="shared" si="10"/>
        <v>22</v>
      </c>
      <c r="C26" s="10">
        <v>51.22</v>
      </c>
      <c r="D26" s="10">
        <v>23.8</v>
      </c>
      <c r="E26" s="10">
        <v>10.02</v>
      </c>
      <c r="F26" s="10">
        <v>21.97</v>
      </c>
      <c r="G26" s="10">
        <v>23.77</v>
      </c>
      <c r="H26" s="10">
        <v>20.27</v>
      </c>
      <c r="I26" s="10">
        <v>52.5</v>
      </c>
      <c r="K26" s="17">
        <f t="shared" si="0"/>
        <v>6750668</v>
      </c>
      <c r="M26" s="1">
        <f t="shared" si="11"/>
        <v>13.135000000000005</v>
      </c>
      <c r="N26" s="1">
        <f t="shared" si="12"/>
        <v>40.55500000000001</v>
      </c>
      <c r="O26" s="1">
        <f t="shared" si="13"/>
        <v>54.33500000000001</v>
      </c>
      <c r="P26" s="1">
        <f t="shared" si="14"/>
        <v>42.385000000000005</v>
      </c>
      <c r="Q26" s="1">
        <f t="shared" si="15"/>
        <v>40.58500000000001</v>
      </c>
      <c r="R26" s="1">
        <f t="shared" si="16"/>
        <v>44.08500000000001</v>
      </c>
      <c r="X26" s="1">
        <f t="shared" si="3"/>
        <v>28.99</v>
      </c>
      <c r="Y26" s="1">
        <f t="shared" si="4"/>
        <v>1.2600000000000016</v>
      </c>
      <c r="Z26" s="1">
        <f t="shared" si="5"/>
        <v>-0.08999999999999986</v>
      </c>
      <c r="AA26" s="1">
        <f t="shared" si="6"/>
        <v>0.09999999999999787</v>
      </c>
      <c r="AB26" s="1">
        <f t="shared" si="7"/>
        <v>0.19000000000000128</v>
      </c>
      <c r="AC26" s="1">
        <f t="shared" si="8"/>
        <v>-0.25</v>
      </c>
    </row>
    <row r="27" spans="1:29" ht="15.75">
      <c r="A27" s="9">
        <f t="shared" si="9"/>
        <v>39630.37500002997</v>
      </c>
      <c r="B27" s="6">
        <f t="shared" si="10"/>
        <v>23</v>
      </c>
      <c r="C27" s="10">
        <v>51.25</v>
      </c>
      <c r="D27" s="10">
        <v>23.81</v>
      </c>
      <c r="E27" s="10">
        <v>9.99</v>
      </c>
      <c r="F27" s="10">
        <v>21.97</v>
      </c>
      <c r="G27" s="10">
        <v>23.79</v>
      </c>
      <c r="H27" s="10">
        <v>20.29</v>
      </c>
      <c r="I27" s="10">
        <v>52.5</v>
      </c>
      <c r="K27" s="17">
        <f t="shared" si="0"/>
        <v>6767001</v>
      </c>
      <c r="M27" s="1">
        <f t="shared" si="11"/>
        <v>13.105000000000004</v>
      </c>
      <c r="N27" s="1">
        <f t="shared" si="12"/>
        <v>40.545</v>
      </c>
      <c r="O27" s="1">
        <f t="shared" si="13"/>
        <v>54.365</v>
      </c>
      <c r="P27" s="1">
        <f t="shared" si="14"/>
        <v>42.385000000000005</v>
      </c>
      <c r="Q27" s="1">
        <f t="shared" si="15"/>
        <v>40.565000000000005</v>
      </c>
      <c r="R27" s="1">
        <f t="shared" si="16"/>
        <v>44.065000000000005</v>
      </c>
      <c r="X27" s="1">
        <f t="shared" si="3"/>
        <v>29.02</v>
      </c>
      <c r="Y27" s="1">
        <f t="shared" si="4"/>
        <v>1.2699999999999996</v>
      </c>
      <c r="Z27" s="1">
        <f t="shared" si="5"/>
        <v>-0.11999999999999922</v>
      </c>
      <c r="AA27" s="1">
        <f t="shared" si="6"/>
        <v>0.09999999999999787</v>
      </c>
      <c r="AB27" s="1">
        <f t="shared" si="7"/>
        <v>0.21000000000000085</v>
      </c>
      <c r="AC27" s="1">
        <f t="shared" si="8"/>
        <v>-0.23000000000000043</v>
      </c>
    </row>
    <row r="28" spans="1:29" ht="15.75">
      <c r="A28" s="9">
        <f t="shared" si="9"/>
        <v>39630.416666699966</v>
      </c>
      <c r="B28" s="6">
        <f t="shared" si="10"/>
        <v>24</v>
      </c>
      <c r="C28" s="10">
        <v>51.26</v>
      </c>
      <c r="D28" s="10">
        <v>23.82</v>
      </c>
      <c r="E28" s="10">
        <v>9.98</v>
      </c>
      <c r="F28" s="10">
        <v>21.99</v>
      </c>
      <c r="G28" s="10">
        <v>23.81</v>
      </c>
      <c r="H28" s="10">
        <v>20.3</v>
      </c>
      <c r="I28" s="10">
        <v>52.5</v>
      </c>
      <c r="K28" s="17">
        <f t="shared" si="0"/>
        <v>6783334</v>
      </c>
      <c r="M28" s="1">
        <f t="shared" si="11"/>
        <v>13.095000000000006</v>
      </c>
      <c r="N28" s="1">
        <f t="shared" si="12"/>
        <v>40.535000000000004</v>
      </c>
      <c r="O28" s="1">
        <f t="shared" si="13"/>
        <v>54.375</v>
      </c>
      <c r="P28" s="1">
        <f t="shared" si="14"/>
        <v>42.36500000000001</v>
      </c>
      <c r="Q28" s="1">
        <f t="shared" si="15"/>
        <v>40.545</v>
      </c>
      <c r="R28" s="1">
        <f t="shared" si="16"/>
        <v>44.05500000000001</v>
      </c>
      <c r="X28" s="1">
        <f t="shared" si="3"/>
        <v>29.029999999999998</v>
      </c>
      <c r="Y28" s="1">
        <f t="shared" si="4"/>
        <v>1.2800000000000011</v>
      </c>
      <c r="Z28" s="1">
        <f t="shared" si="5"/>
        <v>-0.129999999999999</v>
      </c>
      <c r="AA28" s="1">
        <f t="shared" si="6"/>
        <v>0.11999999999999744</v>
      </c>
      <c r="AB28" s="1">
        <f t="shared" si="7"/>
        <v>0.23000000000000043</v>
      </c>
      <c r="AC28" s="1">
        <f t="shared" si="8"/>
        <v>-0.21999999999999886</v>
      </c>
    </row>
    <row r="29" spans="1:29" ht="15.75">
      <c r="A29" s="9">
        <v>39630.583333333336</v>
      </c>
      <c r="B29" s="6">
        <f>+B28+4</f>
        <v>28</v>
      </c>
      <c r="C29" s="10">
        <v>51.29</v>
      </c>
      <c r="D29" s="10">
        <v>23.8</v>
      </c>
      <c r="E29" s="10">
        <v>9.98</v>
      </c>
      <c r="F29" s="10">
        <v>21.99</v>
      </c>
      <c r="G29" s="10">
        <v>23.76</v>
      </c>
      <c r="H29" s="10">
        <v>20.28</v>
      </c>
      <c r="I29" s="10">
        <v>52.5</v>
      </c>
      <c r="K29" s="17">
        <f>+K30-16333</f>
        <v>6799667</v>
      </c>
      <c r="M29" s="1">
        <f t="shared" si="11"/>
        <v>13.065000000000005</v>
      </c>
      <c r="N29" s="1">
        <f t="shared" si="12"/>
        <v>40.55500000000001</v>
      </c>
      <c r="O29" s="1">
        <f t="shared" si="13"/>
        <v>54.375</v>
      </c>
      <c r="P29" s="1">
        <f t="shared" si="14"/>
        <v>42.36500000000001</v>
      </c>
      <c r="Q29" s="1">
        <f t="shared" si="15"/>
        <v>40.595</v>
      </c>
      <c r="R29" s="1">
        <f t="shared" si="16"/>
        <v>44.075</v>
      </c>
      <c r="X29" s="1">
        <f t="shared" si="3"/>
        <v>29.06</v>
      </c>
      <c r="Y29" s="1">
        <f t="shared" si="4"/>
        <v>1.2600000000000016</v>
      </c>
      <c r="Z29" s="1">
        <f t="shared" si="5"/>
        <v>-0.129999999999999</v>
      </c>
      <c r="AA29" s="1">
        <f t="shared" si="6"/>
        <v>0.11999999999999744</v>
      </c>
      <c r="AB29" s="1">
        <f t="shared" si="7"/>
        <v>0.18000000000000327</v>
      </c>
      <c r="AC29" s="1">
        <f t="shared" si="8"/>
        <v>-0.23999999999999844</v>
      </c>
    </row>
    <row r="30" spans="1:29" ht="15.75">
      <c r="A30" s="9">
        <f>+A29+(0.04166667*4)</f>
        <v>39630.75000001334</v>
      </c>
      <c r="B30" s="6">
        <f aca="true" t="shared" si="17" ref="B30:B41">+B29+4</f>
        <v>32</v>
      </c>
      <c r="C30" s="10">
        <v>51.27</v>
      </c>
      <c r="D30" s="10">
        <v>23.71</v>
      </c>
      <c r="E30" s="10">
        <v>9.98</v>
      </c>
      <c r="F30" s="10">
        <v>21.98</v>
      </c>
      <c r="G30" s="10">
        <v>23.69</v>
      </c>
      <c r="H30" s="10">
        <v>20.15</v>
      </c>
      <c r="I30" s="10">
        <v>52.5</v>
      </c>
      <c r="K30" s="19">
        <v>6816000</v>
      </c>
      <c r="L30" s="19"/>
      <c r="M30" s="1">
        <f t="shared" si="11"/>
        <v>13.085</v>
      </c>
      <c r="N30" s="1">
        <f t="shared" si="12"/>
        <v>40.645</v>
      </c>
      <c r="O30" s="1">
        <f t="shared" si="13"/>
        <v>54.375</v>
      </c>
      <c r="P30" s="1">
        <f t="shared" si="14"/>
        <v>42.375</v>
      </c>
      <c r="Q30" s="1">
        <f t="shared" si="15"/>
        <v>40.665000000000006</v>
      </c>
      <c r="R30" s="1">
        <f t="shared" si="16"/>
        <v>44.205000000000005</v>
      </c>
      <c r="X30" s="1">
        <f t="shared" si="3"/>
        <v>29.040000000000003</v>
      </c>
      <c r="Y30" s="1">
        <f t="shared" si="4"/>
        <v>1.1700000000000017</v>
      </c>
      <c r="Z30" s="1">
        <f t="shared" si="5"/>
        <v>-0.129999999999999</v>
      </c>
      <c r="AA30" s="1">
        <f t="shared" si="6"/>
        <v>0.10999999999999943</v>
      </c>
      <c r="AB30" s="1">
        <f t="shared" si="7"/>
        <v>0.11000000000000298</v>
      </c>
      <c r="AC30" s="1">
        <f t="shared" si="8"/>
        <v>-0.370000000000001</v>
      </c>
    </row>
    <row r="31" spans="1:29" ht="15.75">
      <c r="A31" s="9">
        <v>39630.868055555555</v>
      </c>
      <c r="B31" s="6">
        <v>34.5</v>
      </c>
      <c r="C31" s="10">
        <v>51.3</v>
      </c>
      <c r="D31" s="10">
        <v>23.71</v>
      </c>
      <c r="E31" s="10">
        <v>10</v>
      </c>
      <c r="F31" s="10">
        <v>21.97</v>
      </c>
      <c r="G31" s="10">
        <v>23.7</v>
      </c>
      <c r="H31" s="10">
        <v>20.2</v>
      </c>
      <c r="I31" s="10">
        <v>52.25</v>
      </c>
      <c r="K31" s="19">
        <v>6865000</v>
      </c>
      <c r="L31" s="19">
        <f aca="true" t="shared" si="18" ref="L31:L40">+K31-K30</f>
        <v>49000</v>
      </c>
      <c r="M31" s="1">
        <f t="shared" si="11"/>
        <v>13.055000000000007</v>
      </c>
      <c r="N31" s="1">
        <f t="shared" si="12"/>
        <v>40.645</v>
      </c>
      <c r="O31" s="1">
        <f t="shared" si="13"/>
        <v>54.355000000000004</v>
      </c>
      <c r="P31" s="1">
        <f t="shared" si="14"/>
        <v>42.385000000000005</v>
      </c>
      <c r="Q31" s="1">
        <f t="shared" si="15"/>
        <v>40.655</v>
      </c>
      <c r="R31" s="1">
        <f t="shared" si="16"/>
        <v>44.155</v>
      </c>
      <c r="X31" s="1">
        <f t="shared" si="3"/>
        <v>29.069999999999997</v>
      </c>
      <c r="Y31" s="1">
        <f t="shared" si="4"/>
        <v>1.1700000000000017</v>
      </c>
      <c r="Z31" s="1">
        <f t="shared" si="5"/>
        <v>-0.10999999999999943</v>
      </c>
      <c r="AA31" s="1">
        <f t="shared" si="6"/>
        <v>0.09999999999999787</v>
      </c>
      <c r="AB31" s="1">
        <f t="shared" si="7"/>
        <v>0.120000000000001</v>
      </c>
      <c r="AC31" s="1">
        <f t="shared" si="8"/>
        <v>-0.3200000000000003</v>
      </c>
    </row>
    <row r="32" spans="1:29" ht="15.75">
      <c r="A32" s="9">
        <f>+A30+(0.04166667*4)</f>
        <v>39630.91666669334</v>
      </c>
      <c r="B32" s="6">
        <f>+B30+4</f>
        <v>36</v>
      </c>
      <c r="C32" s="10">
        <v>51.35</v>
      </c>
      <c r="D32" s="10">
        <v>23.74</v>
      </c>
      <c r="E32" s="10">
        <v>9.97</v>
      </c>
      <c r="F32" s="10">
        <v>21.98</v>
      </c>
      <c r="G32" s="10">
        <v>23.7</v>
      </c>
      <c r="H32" s="10">
        <v>20.18</v>
      </c>
      <c r="I32" s="10">
        <v>52</v>
      </c>
      <c r="K32" s="19">
        <v>6979000</v>
      </c>
      <c r="L32" s="19">
        <f t="shared" si="18"/>
        <v>114000</v>
      </c>
      <c r="M32" s="1">
        <f t="shared" si="11"/>
        <v>13.005000000000003</v>
      </c>
      <c r="N32" s="1">
        <f t="shared" si="12"/>
        <v>40.61500000000001</v>
      </c>
      <c r="O32" s="1">
        <f t="shared" si="13"/>
        <v>54.385000000000005</v>
      </c>
      <c r="P32" s="1">
        <f t="shared" si="14"/>
        <v>42.375</v>
      </c>
      <c r="Q32" s="1">
        <f t="shared" si="15"/>
        <v>40.655</v>
      </c>
      <c r="R32" s="1">
        <f t="shared" si="16"/>
        <v>44.175000000000004</v>
      </c>
      <c r="X32" s="1">
        <f t="shared" si="3"/>
        <v>29.12</v>
      </c>
      <c r="Y32" s="1">
        <f t="shared" si="4"/>
        <v>1.1999999999999993</v>
      </c>
      <c r="Z32" s="1">
        <f t="shared" si="5"/>
        <v>-0.1399999999999988</v>
      </c>
      <c r="AA32" s="1">
        <f t="shared" si="6"/>
        <v>0.10999999999999943</v>
      </c>
      <c r="AB32" s="1">
        <f t="shared" si="7"/>
        <v>0.120000000000001</v>
      </c>
      <c r="AC32" s="1">
        <f t="shared" si="8"/>
        <v>-0.33999999999999986</v>
      </c>
    </row>
    <row r="33" spans="1:29" ht="15.75">
      <c r="A33" s="9">
        <f aca="true" t="shared" si="19" ref="A33:A41">+A32+(0.04166667*4)</f>
        <v>39631.08333337334</v>
      </c>
      <c r="B33" s="6">
        <f t="shared" si="17"/>
        <v>40</v>
      </c>
      <c r="C33" s="10">
        <v>51.41</v>
      </c>
      <c r="D33" s="10">
        <v>23.78</v>
      </c>
      <c r="E33" s="10">
        <v>9.98</v>
      </c>
      <c r="F33" s="10">
        <v>21.98</v>
      </c>
      <c r="G33" s="10">
        <v>23.76</v>
      </c>
      <c r="H33" s="10">
        <v>20.2</v>
      </c>
      <c r="I33" s="10">
        <v>52</v>
      </c>
      <c r="K33" s="19">
        <v>7207000</v>
      </c>
      <c r="L33" s="19">
        <f t="shared" si="18"/>
        <v>228000</v>
      </c>
      <c r="M33" s="1">
        <f t="shared" si="11"/>
        <v>12.945000000000007</v>
      </c>
      <c r="N33" s="1">
        <f t="shared" si="12"/>
        <v>40.575</v>
      </c>
      <c r="O33" s="1">
        <f t="shared" si="13"/>
        <v>54.375</v>
      </c>
      <c r="P33" s="1">
        <f t="shared" si="14"/>
        <v>42.375</v>
      </c>
      <c r="Q33" s="1">
        <f t="shared" si="15"/>
        <v>40.595</v>
      </c>
      <c r="R33" s="1">
        <f t="shared" si="16"/>
        <v>44.155</v>
      </c>
      <c r="X33" s="1">
        <f t="shared" si="3"/>
        <v>29.179999999999996</v>
      </c>
      <c r="Y33" s="1">
        <f t="shared" si="4"/>
        <v>1.240000000000002</v>
      </c>
      <c r="Z33" s="1">
        <f t="shared" si="5"/>
        <v>-0.129999999999999</v>
      </c>
      <c r="AA33" s="1">
        <f t="shared" si="6"/>
        <v>0.10999999999999943</v>
      </c>
      <c r="AB33" s="1">
        <f t="shared" si="7"/>
        <v>0.18000000000000327</v>
      </c>
      <c r="AC33" s="1">
        <f t="shared" si="8"/>
        <v>-0.3200000000000003</v>
      </c>
    </row>
    <row r="34" spans="1:29" ht="15.75">
      <c r="A34" s="9">
        <f t="shared" si="19"/>
        <v>39631.25000005334</v>
      </c>
      <c r="B34" s="6">
        <f t="shared" si="17"/>
        <v>44</v>
      </c>
      <c r="C34" s="10">
        <v>51.43</v>
      </c>
      <c r="D34" s="10">
        <v>23.79</v>
      </c>
      <c r="E34" s="10">
        <v>9.98</v>
      </c>
      <c r="F34" s="10">
        <v>21.97</v>
      </c>
      <c r="G34" s="10">
        <v>23.65</v>
      </c>
      <c r="H34" s="10">
        <v>20.11</v>
      </c>
      <c r="I34" s="10">
        <v>52</v>
      </c>
      <c r="K34" s="19">
        <v>7430000</v>
      </c>
      <c r="L34" s="19">
        <f t="shared" si="18"/>
        <v>223000</v>
      </c>
      <c r="M34" s="1">
        <f t="shared" si="11"/>
        <v>12.925000000000004</v>
      </c>
      <c r="N34" s="1">
        <f t="shared" si="12"/>
        <v>40.565000000000005</v>
      </c>
      <c r="O34" s="1">
        <f t="shared" si="13"/>
        <v>54.375</v>
      </c>
      <c r="P34" s="1">
        <f t="shared" si="14"/>
        <v>42.385000000000005</v>
      </c>
      <c r="Q34" s="1">
        <f t="shared" si="15"/>
        <v>40.705000000000005</v>
      </c>
      <c r="R34" s="1">
        <f t="shared" si="16"/>
        <v>44.245000000000005</v>
      </c>
      <c r="X34" s="1">
        <f t="shared" si="3"/>
        <v>29.2</v>
      </c>
      <c r="Y34" s="1">
        <f t="shared" si="4"/>
        <v>1.25</v>
      </c>
      <c r="Z34" s="1">
        <f t="shared" si="5"/>
        <v>-0.129999999999999</v>
      </c>
      <c r="AA34" s="1">
        <f t="shared" si="6"/>
        <v>0.09999999999999787</v>
      </c>
      <c r="AB34" s="1">
        <f t="shared" si="7"/>
        <v>0.07000000000000028</v>
      </c>
      <c r="AC34" s="1">
        <f t="shared" si="8"/>
        <v>-0.41000000000000014</v>
      </c>
    </row>
    <row r="35" spans="1:29" ht="15.75">
      <c r="A35" s="9">
        <f t="shared" si="19"/>
        <v>39631.41666673334</v>
      </c>
      <c r="B35" s="6">
        <f t="shared" si="17"/>
        <v>48</v>
      </c>
      <c r="C35" s="10">
        <v>51.51</v>
      </c>
      <c r="D35" s="10">
        <v>23.86</v>
      </c>
      <c r="E35" s="10">
        <v>9.93</v>
      </c>
      <c r="F35" s="10">
        <v>22.02</v>
      </c>
      <c r="G35" s="10">
        <v>23.86</v>
      </c>
      <c r="H35" s="10">
        <v>20.22</v>
      </c>
      <c r="I35" s="10">
        <v>52.5</v>
      </c>
      <c r="K35" s="19">
        <v>7657000</v>
      </c>
      <c r="L35" s="19">
        <f t="shared" si="18"/>
        <v>227000</v>
      </c>
      <c r="M35" s="1">
        <f t="shared" si="11"/>
        <v>12.845000000000006</v>
      </c>
      <c r="N35" s="1">
        <f t="shared" si="12"/>
        <v>40.495000000000005</v>
      </c>
      <c r="O35" s="1">
        <f t="shared" si="13"/>
        <v>54.425000000000004</v>
      </c>
      <c r="P35" s="1">
        <f t="shared" si="14"/>
        <v>42.33500000000001</v>
      </c>
      <c r="Q35" s="1">
        <f t="shared" si="15"/>
        <v>40.495000000000005</v>
      </c>
      <c r="R35" s="1">
        <f t="shared" si="16"/>
        <v>44.135000000000005</v>
      </c>
      <c r="X35" s="1">
        <f t="shared" si="3"/>
        <v>29.279999999999998</v>
      </c>
      <c r="Y35" s="1">
        <f t="shared" si="4"/>
        <v>1.3200000000000003</v>
      </c>
      <c r="Z35" s="1">
        <f t="shared" si="5"/>
        <v>-0.17999999999999972</v>
      </c>
      <c r="AA35" s="1">
        <f t="shared" si="6"/>
        <v>0.14999999999999858</v>
      </c>
      <c r="AB35" s="1">
        <f t="shared" si="7"/>
        <v>0.28000000000000114</v>
      </c>
      <c r="AC35" s="1">
        <f t="shared" si="8"/>
        <v>-0.3000000000000007</v>
      </c>
    </row>
    <row r="36" spans="1:29" ht="15.75">
      <c r="A36" s="9">
        <f t="shared" si="19"/>
        <v>39631.58333341334</v>
      </c>
      <c r="B36" s="6">
        <f t="shared" si="17"/>
        <v>52</v>
      </c>
      <c r="C36" s="10">
        <v>51.5</v>
      </c>
      <c r="D36" s="10">
        <v>23.84</v>
      </c>
      <c r="E36" s="10">
        <v>9.84</v>
      </c>
      <c r="F36" s="10">
        <v>22.01</v>
      </c>
      <c r="G36" s="10">
        <v>23.86</v>
      </c>
      <c r="H36" s="10">
        <v>20.2</v>
      </c>
      <c r="I36" s="10">
        <v>52.5</v>
      </c>
      <c r="K36" s="19">
        <v>7876000</v>
      </c>
      <c r="L36" s="19">
        <f t="shared" si="18"/>
        <v>219000</v>
      </c>
      <c r="M36" s="1">
        <f t="shared" si="11"/>
        <v>12.855000000000004</v>
      </c>
      <c r="N36" s="1">
        <f t="shared" si="12"/>
        <v>40.515</v>
      </c>
      <c r="O36" s="1">
        <f t="shared" si="13"/>
        <v>54.515</v>
      </c>
      <c r="P36" s="1">
        <f t="shared" si="14"/>
        <v>42.345</v>
      </c>
      <c r="Q36" s="1">
        <f t="shared" si="15"/>
        <v>40.495000000000005</v>
      </c>
      <c r="R36" s="1">
        <f t="shared" si="16"/>
        <v>44.155</v>
      </c>
      <c r="X36" s="1">
        <f t="shared" si="3"/>
        <v>29.27</v>
      </c>
      <c r="Y36" s="1">
        <f t="shared" si="4"/>
        <v>1.3000000000000007</v>
      </c>
      <c r="Z36" s="1">
        <f t="shared" si="5"/>
        <v>-0.2699999999999996</v>
      </c>
      <c r="AA36" s="1">
        <f t="shared" si="6"/>
        <v>0.14000000000000057</v>
      </c>
      <c r="AB36" s="1">
        <f t="shared" si="7"/>
        <v>0.28000000000000114</v>
      </c>
      <c r="AC36" s="1">
        <f t="shared" si="8"/>
        <v>-0.3200000000000003</v>
      </c>
    </row>
    <row r="37" spans="1:29" ht="15.75">
      <c r="A37" s="9">
        <f t="shared" si="19"/>
        <v>39631.75000009334</v>
      </c>
      <c r="B37" s="6">
        <f t="shared" si="17"/>
        <v>56</v>
      </c>
      <c r="C37" s="10">
        <v>51.51</v>
      </c>
      <c r="D37" s="10">
        <v>23.85</v>
      </c>
      <c r="E37" s="10">
        <v>9.75</v>
      </c>
      <c r="F37" s="10">
        <v>22.02</v>
      </c>
      <c r="G37" s="10">
        <v>23.84</v>
      </c>
      <c r="H37" s="10">
        <v>20.1</v>
      </c>
      <c r="I37" s="10">
        <v>52.5</v>
      </c>
      <c r="K37" s="19">
        <v>8099000</v>
      </c>
      <c r="L37" s="19">
        <f t="shared" si="18"/>
        <v>223000</v>
      </c>
      <c r="M37" s="1">
        <f t="shared" si="11"/>
        <v>12.845000000000006</v>
      </c>
      <c r="N37" s="1">
        <f t="shared" si="12"/>
        <v>40.505</v>
      </c>
      <c r="O37" s="1">
        <f t="shared" si="13"/>
        <v>54.605000000000004</v>
      </c>
      <c r="P37" s="1">
        <f t="shared" si="14"/>
        <v>42.33500000000001</v>
      </c>
      <c r="Q37" s="1">
        <f t="shared" si="15"/>
        <v>40.515</v>
      </c>
      <c r="R37" s="1">
        <f t="shared" si="16"/>
        <v>44.255</v>
      </c>
      <c r="X37" s="1">
        <f t="shared" si="3"/>
        <v>29.279999999999998</v>
      </c>
      <c r="Y37" s="1">
        <f t="shared" si="4"/>
        <v>1.3100000000000023</v>
      </c>
      <c r="Z37" s="1">
        <f t="shared" si="5"/>
        <v>-0.35999999999999943</v>
      </c>
      <c r="AA37" s="1">
        <f t="shared" si="6"/>
        <v>0.14999999999999858</v>
      </c>
      <c r="AB37" s="1">
        <f t="shared" si="7"/>
        <v>0.26000000000000156</v>
      </c>
      <c r="AC37" s="1">
        <f t="shared" si="8"/>
        <v>-0.41999999999999815</v>
      </c>
    </row>
    <row r="38" spans="1:29" ht="15.75">
      <c r="A38" s="9">
        <f t="shared" si="19"/>
        <v>39631.916666773344</v>
      </c>
      <c r="B38" s="6">
        <f t="shared" si="17"/>
        <v>60</v>
      </c>
      <c r="C38" s="10">
        <v>51.62</v>
      </c>
      <c r="D38" s="10">
        <v>23.88</v>
      </c>
      <c r="E38" s="10">
        <v>9.73</v>
      </c>
      <c r="F38" s="10">
        <v>22.04</v>
      </c>
      <c r="G38" s="10">
        <v>23.9</v>
      </c>
      <c r="H38" s="10">
        <v>20.1</v>
      </c>
      <c r="I38" s="10">
        <v>52.5</v>
      </c>
      <c r="K38" s="17">
        <v>8321000</v>
      </c>
      <c r="L38" s="19">
        <f t="shared" si="18"/>
        <v>222000</v>
      </c>
      <c r="M38" s="1">
        <f t="shared" si="11"/>
        <v>12.735000000000007</v>
      </c>
      <c r="N38" s="1">
        <f t="shared" si="12"/>
        <v>40.47500000000001</v>
      </c>
      <c r="O38" s="1">
        <f t="shared" si="13"/>
        <v>54.625</v>
      </c>
      <c r="P38" s="1">
        <f t="shared" si="14"/>
        <v>42.315000000000005</v>
      </c>
      <c r="Q38" s="1">
        <f t="shared" si="15"/>
        <v>40.455000000000005</v>
      </c>
      <c r="R38" s="1">
        <f t="shared" si="16"/>
        <v>44.255</v>
      </c>
      <c r="X38" s="1">
        <f t="shared" si="3"/>
        <v>29.389999999999997</v>
      </c>
      <c r="Y38" s="1">
        <f t="shared" si="4"/>
        <v>1.3399999999999999</v>
      </c>
      <c r="Z38" s="1">
        <f t="shared" si="5"/>
        <v>-0.379999999999999</v>
      </c>
      <c r="AA38" s="1">
        <f t="shared" si="6"/>
        <v>0.16999999999999815</v>
      </c>
      <c r="AB38" s="1">
        <f t="shared" si="7"/>
        <v>0.3200000000000003</v>
      </c>
      <c r="AC38" s="1">
        <f t="shared" si="8"/>
        <v>-0.41999999999999815</v>
      </c>
    </row>
    <row r="39" spans="1:29" ht="15.75">
      <c r="A39" s="9">
        <f t="shared" si="19"/>
        <v>39632.083333453345</v>
      </c>
      <c r="B39" s="6">
        <f t="shared" si="17"/>
        <v>64</v>
      </c>
      <c r="C39" s="10">
        <v>51.7</v>
      </c>
      <c r="D39" s="10">
        <v>23.9</v>
      </c>
      <c r="E39" s="10">
        <v>9.73</v>
      </c>
      <c r="F39" s="10">
        <v>22.07</v>
      </c>
      <c r="G39" s="10">
        <v>23.98</v>
      </c>
      <c r="H39" s="10">
        <v>20.1</v>
      </c>
      <c r="I39" s="10">
        <v>52.5</v>
      </c>
      <c r="K39" s="17">
        <v>8546000</v>
      </c>
      <c r="L39" s="19">
        <f t="shared" si="18"/>
        <v>225000</v>
      </c>
      <c r="M39" s="1">
        <f t="shared" si="11"/>
        <v>12.655000000000001</v>
      </c>
      <c r="N39" s="1">
        <f t="shared" si="12"/>
        <v>40.455000000000005</v>
      </c>
      <c r="O39" s="1">
        <f t="shared" si="13"/>
        <v>54.625</v>
      </c>
      <c r="P39" s="1">
        <f t="shared" si="14"/>
        <v>42.285000000000004</v>
      </c>
      <c r="Q39" s="1">
        <f t="shared" si="15"/>
        <v>40.375</v>
      </c>
      <c r="R39" s="1">
        <f t="shared" si="16"/>
        <v>44.255</v>
      </c>
      <c r="X39" s="1">
        <f t="shared" si="3"/>
        <v>29.470000000000002</v>
      </c>
      <c r="Y39" s="1">
        <f t="shared" si="4"/>
        <v>1.3599999999999994</v>
      </c>
      <c r="Z39" s="1">
        <f t="shared" si="5"/>
        <v>-0.379999999999999</v>
      </c>
      <c r="AA39" s="1">
        <f t="shared" si="6"/>
        <v>0.1999999999999993</v>
      </c>
      <c r="AB39" s="1">
        <f t="shared" si="7"/>
        <v>0.40000000000000213</v>
      </c>
      <c r="AC39" s="1">
        <f t="shared" si="8"/>
        <v>-0.41999999999999815</v>
      </c>
    </row>
    <row r="40" spans="1:29" ht="15.75">
      <c r="A40" s="9">
        <f t="shared" si="19"/>
        <v>39632.25000013335</v>
      </c>
      <c r="B40" s="6">
        <f t="shared" si="17"/>
        <v>68</v>
      </c>
      <c r="C40" s="10">
        <v>51.72</v>
      </c>
      <c r="D40" s="10">
        <v>23.96</v>
      </c>
      <c r="E40" s="10">
        <v>9.77</v>
      </c>
      <c r="F40" s="10">
        <v>22.1</v>
      </c>
      <c r="G40" s="10">
        <v>23.73</v>
      </c>
      <c r="H40" s="10">
        <v>20.05</v>
      </c>
      <c r="I40" s="10">
        <v>52.5</v>
      </c>
      <c r="K40" s="17">
        <v>8764000</v>
      </c>
      <c r="L40" s="19">
        <f t="shared" si="18"/>
        <v>218000</v>
      </c>
      <c r="M40" s="1">
        <f t="shared" si="11"/>
        <v>12.635000000000005</v>
      </c>
      <c r="N40" s="1">
        <f t="shared" si="12"/>
        <v>40.395</v>
      </c>
      <c r="O40" s="1">
        <f t="shared" si="13"/>
        <v>54.58500000000001</v>
      </c>
      <c r="P40" s="1">
        <f t="shared" si="14"/>
        <v>42.255</v>
      </c>
      <c r="Q40" s="1">
        <f t="shared" si="15"/>
        <v>40.625</v>
      </c>
      <c r="R40" s="1">
        <f t="shared" si="16"/>
        <v>44.30500000000001</v>
      </c>
      <c r="X40" s="1">
        <f t="shared" si="3"/>
        <v>29.49</v>
      </c>
      <c r="Y40" s="1">
        <f t="shared" si="4"/>
        <v>1.4200000000000017</v>
      </c>
      <c r="Z40" s="1">
        <f t="shared" si="5"/>
        <v>-0.33999999999999986</v>
      </c>
      <c r="AA40" s="1">
        <f t="shared" si="6"/>
        <v>0.23000000000000043</v>
      </c>
      <c r="AB40" s="1">
        <f t="shared" si="7"/>
        <v>0.15000000000000213</v>
      </c>
      <c r="AC40" s="1">
        <f t="shared" si="8"/>
        <v>-0.46999999999999886</v>
      </c>
    </row>
    <row r="41" spans="1:29" ht="15.75">
      <c r="A41" s="9">
        <f t="shared" si="19"/>
        <v>39632.41666681335</v>
      </c>
      <c r="B41" s="6">
        <f t="shared" si="17"/>
        <v>72</v>
      </c>
      <c r="C41" s="10">
        <v>51.8</v>
      </c>
      <c r="D41" s="10">
        <v>24.06</v>
      </c>
      <c r="E41" s="10">
        <v>9.66</v>
      </c>
      <c r="F41" s="10">
        <v>22.12</v>
      </c>
      <c r="G41" s="10">
        <v>24.03</v>
      </c>
      <c r="H41" s="10">
        <v>20.11</v>
      </c>
      <c r="I41" s="10">
        <v>52.5</v>
      </c>
      <c r="K41" s="20">
        <v>8976000</v>
      </c>
      <c r="M41" s="1">
        <f t="shared" si="11"/>
        <v>12.555000000000007</v>
      </c>
      <c r="N41" s="1">
        <f t="shared" si="12"/>
        <v>40.295</v>
      </c>
      <c r="O41" s="1">
        <f t="shared" si="13"/>
        <v>54.69500000000001</v>
      </c>
      <c r="P41" s="1">
        <f t="shared" si="14"/>
        <v>42.235</v>
      </c>
      <c r="Q41" s="1">
        <f t="shared" si="15"/>
        <v>40.325</v>
      </c>
      <c r="R41" s="1">
        <f t="shared" si="16"/>
        <v>44.245000000000005</v>
      </c>
      <c r="X41" s="1">
        <f t="shared" si="3"/>
        <v>29.569999999999997</v>
      </c>
      <c r="Y41" s="1">
        <f t="shared" si="4"/>
        <v>1.5199999999999996</v>
      </c>
      <c r="Z41" s="1">
        <f t="shared" si="5"/>
        <v>-0.4499999999999993</v>
      </c>
      <c r="AA41" s="1">
        <f t="shared" si="6"/>
        <v>0.25</v>
      </c>
      <c r="AB41" s="1">
        <f t="shared" si="7"/>
        <v>0.45000000000000284</v>
      </c>
      <c r="AC41" s="1">
        <f t="shared" si="8"/>
        <v>-0.41000000000000014</v>
      </c>
    </row>
    <row r="42" spans="1:29" ht="15.75">
      <c r="A42" s="9">
        <v>39632.47361111111</v>
      </c>
      <c r="B42" s="6">
        <f>+B41+1.2</f>
        <v>73.2</v>
      </c>
      <c r="C42" s="10">
        <v>51.85</v>
      </c>
      <c r="D42" s="10">
        <v>24.08</v>
      </c>
      <c r="E42" s="10">
        <v>9.68</v>
      </c>
      <c r="F42" s="10">
        <v>22.13</v>
      </c>
      <c r="G42" s="10">
        <v>24.1</v>
      </c>
      <c r="H42" s="10">
        <v>20.19</v>
      </c>
      <c r="M42" s="1">
        <f t="shared" si="11"/>
        <v>12.505000000000003</v>
      </c>
      <c r="N42" s="1">
        <f t="shared" si="12"/>
        <v>40.275000000000006</v>
      </c>
      <c r="O42" s="1">
        <f t="shared" si="13"/>
        <v>54.675000000000004</v>
      </c>
      <c r="P42" s="1">
        <f t="shared" si="14"/>
        <v>42.22500000000001</v>
      </c>
      <c r="Q42" s="1">
        <f t="shared" si="15"/>
        <v>40.255</v>
      </c>
      <c r="R42" s="1">
        <f t="shared" si="16"/>
        <v>44.165000000000006</v>
      </c>
      <c r="X42" s="1">
        <f t="shared" si="3"/>
        <v>29.62</v>
      </c>
      <c r="Y42" s="1">
        <f t="shared" si="4"/>
        <v>1.5399999999999991</v>
      </c>
      <c r="Z42" s="1">
        <f t="shared" si="5"/>
        <v>-0.4299999999999997</v>
      </c>
      <c r="AA42" s="1">
        <f t="shared" si="6"/>
        <v>0.259999999999998</v>
      </c>
      <c r="AB42" s="1">
        <f t="shared" si="7"/>
        <v>0.5200000000000031</v>
      </c>
      <c r="AC42" s="1">
        <f t="shared" si="8"/>
        <v>-0.3299999999999983</v>
      </c>
    </row>
    <row r="43" spans="1:29" ht="15.75">
      <c r="A43" s="9">
        <v>39632.51736111111</v>
      </c>
      <c r="B43" s="6"/>
      <c r="D43" s="10">
        <v>23</v>
      </c>
      <c r="E43" s="10">
        <v>9.68</v>
      </c>
      <c r="F43" s="10">
        <v>22.18</v>
      </c>
      <c r="G43" s="10">
        <v>24.03</v>
      </c>
      <c r="H43" s="10">
        <v>20.16</v>
      </c>
      <c r="M43" s="1"/>
      <c r="N43" s="1">
        <f t="shared" si="12"/>
        <v>41.355000000000004</v>
      </c>
      <c r="O43" s="1">
        <f t="shared" si="13"/>
        <v>54.675000000000004</v>
      </c>
      <c r="P43" s="1">
        <f t="shared" si="14"/>
        <v>42.175000000000004</v>
      </c>
      <c r="Q43" s="1">
        <f t="shared" si="15"/>
        <v>40.325</v>
      </c>
      <c r="R43" s="1">
        <f t="shared" si="16"/>
        <v>44.19500000000001</v>
      </c>
      <c r="X43" s="1">
        <f t="shared" si="3"/>
        <v>-22.23</v>
      </c>
      <c r="Y43" s="1">
        <f t="shared" si="4"/>
        <v>0.46000000000000085</v>
      </c>
      <c r="Z43" s="1">
        <f t="shared" si="5"/>
        <v>-0.4299999999999997</v>
      </c>
      <c r="AA43" s="1">
        <f t="shared" si="6"/>
        <v>0.3099999999999987</v>
      </c>
      <c r="AB43" s="1">
        <f t="shared" si="7"/>
        <v>0.45000000000000284</v>
      </c>
      <c r="AC43" s="1">
        <f t="shared" si="8"/>
        <v>-0.35999999999999943</v>
      </c>
    </row>
    <row r="44" spans="1:29" ht="15.75">
      <c r="A44" s="9">
        <v>39632.55069444444</v>
      </c>
      <c r="B44" s="6"/>
      <c r="D44" s="10">
        <v>22.99</v>
      </c>
      <c r="E44" s="10">
        <v>9.71</v>
      </c>
      <c r="F44" s="10">
        <v>22.21</v>
      </c>
      <c r="G44" s="10">
        <v>24.03</v>
      </c>
      <c r="H44" s="10">
        <v>20.26</v>
      </c>
      <c r="M44" s="1"/>
      <c r="N44" s="1">
        <f t="shared" si="12"/>
        <v>41.36500000000001</v>
      </c>
      <c r="O44" s="1">
        <f t="shared" si="13"/>
        <v>54.645</v>
      </c>
      <c r="P44" s="1">
        <f t="shared" si="14"/>
        <v>42.145</v>
      </c>
      <c r="Q44" s="1">
        <f t="shared" si="15"/>
        <v>40.325</v>
      </c>
      <c r="R44" s="1">
        <f t="shared" si="16"/>
        <v>44.095</v>
      </c>
      <c r="X44" s="1">
        <f t="shared" si="3"/>
        <v>-22.23</v>
      </c>
      <c r="Y44" s="1">
        <f t="shared" si="4"/>
        <v>0.4499999999999993</v>
      </c>
      <c r="Z44" s="1">
        <f t="shared" si="5"/>
        <v>-0.3999999999999986</v>
      </c>
      <c r="AA44" s="1">
        <f t="shared" si="6"/>
        <v>0.33999999999999986</v>
      </c>
      <c r="AB44" s="1">
        <f t="shared" si="7"/>
        <v>0.45000000000000284</v>
      </c>
      <c r="AC44" s="1">
        <f t="shared" si="8"/>
        <v>-0.259999999999998</v>
      </c>
    </row>
    <row r="45" spans="1:29" ht="15.75">
      <c r="A45" s="9">
        <v>39636.50486111111</v>
      </c>
      <c r="C45" s="10">
        <v>21.91</v>
      </c>
      <c r="D45" s="10">
        <v>22.25</v>
      </c>
      <c r="E45" s="10">
        <v>9.9</v>
      </c>
      <c r="F45" s="10">
        <v>21.59</v>
      </c>
      <c r="G45" s="10">
        <v>22.26</v>
      </c>
      <c r="H45" s="10">
        <v>19.84</v>
      </c>
      <c r="M45" s="1"/>
      <c r="N45" s="1">
        <f t="shared" si="12"/>
        <v>42.105000000000004</v>
      </c>
      <c r="O45" s="1">
        <f t="shared" si="13"/>
        <v>54.455000000000005</v>
      </c>
      <c r="P45" s="1">
        <f t="shared" si="14"/>
        <v>42.765</v>
      </c>
      <c r="Q45" s="1">
        <f t="shared" si="15"/>
        <v>42.095</v>
      </c>
      <c r="R45" s="1">
        <f t="shared" si="16"/>
        <v>44.515</v>
      </c>
      <c r="X45" s="1">
        <f t="shared" si="3"/>
        <v>-0.3200000000000003</v>
      </c>
      <c r="Y45" s="1">
        <f t="shared" si="4"/>
        <v>-0.28999999999999915</v>
      </c>
      <c r="Z45" s="1">
        <f t="shared" si="5"/>
        <v>-0.20999999999999908</v>
      </c>
      <c r="AA45" s="1">
        <f t="shared" si="6"/>
        <v>-0.28000000000000114</v>
      </c>
      <c r="AB45" s="1">
        <f t="shared" si="7"/>
        <v>-1.3199999999999967</v>
      </c>
      <c r="AC45" s="1">
        <f t="shared" si="8"/>
        <v>-0.6799999999999997</v>
      </c>
    </row>
    <row r="46" spans="13:18" ht="15.75">
      <c r="M46" s="1"/>
      <c r="N46" s="1"/>
      <c r="O46" s="1"/>
      <c r="P46" s="1"/>
      <c r="Q46" s="1"/>
      <c r="R46" s="1"/>
    </row>
    <row r="47" spans="13:18" ht="15.75">
      <c r="M47" s="1"/>
      <c r="N47" s="1"/>
      <c r="O47" s="1"/>
      <c r="P47" s="1"/>
      <c r="Q47" s="1"/>
      <c r="R47" s="1"/>
    </row>
    <row r="48" spans="13:18" ht="15.75">
      <c r="M48" s="1"/>
      <c r="N48" s="1"/>
      <c r="O48" s="1"/>
      <c r="P48" s="1"/>
      <c r="Q48" s="1"/>
      <c r="R48" s="1"/>
    </row>
    <row r="49" spans="13:18" ht="15.75">
      <c r="M49" s="1"/>
      <c r="N49" s="1"/>
      <c r="O49" s="1"/>
      <c r="P49" s="1"/>
      <c r="Q49" s="1"/>
      <c r="R49" s="1"/>
    </row>
    <row r="50" spans="13:18" ht="15.75">
      <c r="M50" s="1"/>
      <c r="N50" s="1"/>
      <c r="O50" s="1"/>
      <c r="P50" s="1"/>
      <c r="Q50" s="1"/>
      <c r="R50" s="1"/>
    </row>
    <row r="51" spans="13:18" ht="15.75">
      <c r="M51" s="1"/>
      <c r="N51" s="1"/>
      <c r="O51" s="1"/>
      <c r="P51" s="1"/>
      <c r="Q51" s="1"/>
      <c r="R51" s="1"/>
    </row>
    <row r="52" spans="13:18" ht="15.75">
      <c r="M52" s="1"/>
      <c r="N52" s="1"/>
      <c r="O52" s="1"/>
      <c r="P52" s="1"/>
      <c r="Q52" s="1"/>
      <c r="R52" s="1"/>
    </row>
    <row r="53" spans="13:18" ht="15.75">
      <c r="M53" s="1"/>
      <c r="N53" s="1"/>
      <c r="O53" s="1"/>
      <c r="P53" s="1"/>
      <c r="Q53" s="1"/>
      <c r="R53" s="1"/>
    </row>
    <row r="54" spans="13:18" ht="15.75">
      <c r="M54" s="1"/>
      <c r="N54" s="1"/>
      <c r="O54" s="1"/>
      <c r="P54" s="1"/>
      <c r="Q54" s="1"/>
      <c r="R54" s="1"/>
    </row>
    <row r="55" spans="13:18" ht="15.75">
      <c r="M55" s="1"/>
      <c r="N55" s="1"/>
      <c r="O55" s="1"/>
      <c r="P55" s="1"/>
      <c r="Q55" s="1"/>
      <c r="R55" s="1"/>
    </row>
    <row r="56" spans="13:18" ht="15.75">
      <c r="M56" s="1"/>
      <c r="N56" s="1"/>
      <c r="O56" s="1"/>
      <c r="P56" s="1"/>
      <c r="Q56" s="1"/>
      <c r="R56" s="1"/>
    </row>
    <row r="57" spans="13:18" ht="15.75">
      <c r="M57" s="1"/>
      <c r="N57" s="1"/>
      <c r="O57" s="1"/>
      <c r="P57" s="1"/>
      <c r="Q57" s="1"/>
      <c r="R57" s="1"/>
    </row>
    <row r="58" spans="13:18" ht="15.75">
      <c r="M58" s="1"/>
      <c r="N58" s="1"/>
      <c r="O58" s="1"/>
      <c r="P58" s="1"/>
      <c r="Q58" s="1"/>
      <c r="R58" s="1"/>
    </row>
    <row r="59" spans="13:18" ht="15.75">
      <c r="M59" s="1"/>
      <c r="N59" s="1"/>
      <c r="O59" s="1"/>
      <c r="P59" s="1"/>
      <c r="Q59" s="1"/>
      <c r="R59" s="1"/>
    </row>
    <row r="60" spans="13:18" ht="15.75">
      <c r="M60" s="1"/>
      <c r="N60" s="1"/>
      <c r="O60" s="1"/>
      <c r="P60" s="1"/>
      <c r="Q60" s="1"/>
      <c r="R60" s="1"/>
    </row>
    <row r="61" spans="13:18" ht="15.75">
      <c r="M61" s="1"/>
      <c r="N61" s="1"/>
      <c r="O61" s="1"/>
      <c r="P61" s="1"/>
      <c r="Q61" s="1"/>
      <c r="R61" s="1"/>
    </row>
    <row r="62" spans="13:18" ht="15.75">
      <c r="M62" s="1"/>
      <c r="N62" s="1"/>
      <c r="O62" s="1"/>
      <c r="P62" s="1"/>
      <c r="Q62" s="1"/>
      <c r="R62" s="1"/>
    </row>
    <row r="63" spans="13:18" ht="15.75">
      <c r="M63" s="1"/>
      <c r="N63" s="1"/>
      <c r="O63" s="1"/>
      <c r="P63" s="1"/>
      <c r="Q63" s="1"/>
      <c r="R63" s="1"/>
    </row>
    <row r="64" spans="13:18" ht="15.75">
      <c r="M64" s="1"/>
      <c r="N64" s="1"/>
      <c r="O64" s="1"/>
      <c r="P64" s="1"/>
      <c r="Q64" s="1"/>
      <c r="R64" s="1"/>
    </row>
    <row r="65" spans="13:18" ht="15.75">
      <c r="M65" s="1"/>
      <c r="N65" s="1"/>
      <c r="O65" s="1"/>
      <c r="P65" s="1"/>
      <c r="Q65" s="1"/>
      <c r="R6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jjanzen</dc:creator>
  <cp:keywords/>
  <dc:description/>
  <cp:lastModifiedBy>South Fl. Water Mgmnt District</cp:lastModifiedBy>
  <dcterms:created xsi:type="dcterms:W3CDTF">2008-07-01T13:07:11Z</dcterms:created>
  <dcterms:modified xsi:type="dcterms:W3CDTF">2014-12-31T18:38:45Z</dcterms:modified>
  <cp:category/>
  <cp:version/>
  <cp:contentType/>
  <cp:contentStatus/>
</cp:coreProperties>
</file>